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xr:revisionPtr revIDLastSave="0" documentId="8_{AABE5D4C-325A-473F-82FA-B734295469D3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Intro" sheetId="1" r:id="rId1"/>
    <sheet name="Opg1_Broodfonds" sheetId="2" r:id="rId2"/>
    <sheet name="Opg2_Wokakkoord" sheetId="3" r:id="rId3"/>
    <sheet name="Opg3_Auto_vd_zaak" sheetId="4" r:id="rId4"/>
    <sheet name="Opg4_Lage_rente" sheetId="5" r:id="rId5"/>
    <sheet name="Opg5_Olieprijzen" sheetId="6" r:id="rId6"/>
    <sheet name="Opg6_Treinmonopolie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21" i="4"/>
  <c r="E14" i="7"/>
  <c r="B12" i="7"/>
  <c r="B13" i="6"/>
  <c r="B12" i="6"/>
  <c r="B15" i="6" s="1"/>
  <c r="B20" i="6" s="1"/>
  <c r="F14" i="4"/>
  <c r="F13" i="4"/>
  <c r="F12" i="4"/>
  <c r="F11" i="4"/>
  <c r="B20" i="4" s="1"/>
  <c r="B20" i="3"/>
  <c r="B19" i="3"/>
  <c r="B21" i="3" s="1"/>
  <c r="B22" i="3" s="1"/>
  <c r="B23" i="3" s="1"/>
  <c r="E26" i="3" s="1"/>
  <c r="B9" i="3"/>
  <c r="B10" i="3" s="1"/>
  <c r="B34" i="2"/>
  <c r="B31" i="2"/>
  <c r="B32" i="2" s="1"/>
  <c r="B33" i="2" s="1"/>
  <c r="B35" i="2" s="1"/>
  <c r="E38" i="2" s="1"/>
  <c r="B13" i="2"/>
  <c r="B22" i="4" l="1"/>
  <c r="B14" i="6"/>
  <c r="B19" i="6" l="1"/>
  <c r="B16" i="6"/>
  <c r="B23" i="4"/>
  <c r="B24" i="4" s="1"/>
  <c r="E27" i="4" s="1"/>
</calcChain>
</file>

<file path=xl/sharedStrings.xml><?xml version="1.0" encoding="utf-8"?>
<sst xmlns="http://schemas.openxmlformats.org/spreadsheetml/2006/main" count="299" uniqueCount="182">
  <si>
    <t>Oefen-Excel – HAVO Economie 2023 (HA-1022-a-23-1) – Werkblad per opgave</t>
  </si>
  <si>
    <t>Hoe gebruik je dit bestand?</t>
  </si>
  <si>
    <t xml:space="preserve">Gebruik:
1) Vul per tabblad (Opgave 1 t/m 6) de GELE velden in (invoerwaarden).
2) De GROENE velden rekenen automatisch door of geven een gecontroleerde tussenstap.
3) Lees de stap-voor-stap uitwerking (tekst + formules) en controleer het eindresultaat.
4) Wil je opnieuw oefenen? Overschrijf alleen de GELE velden.
Tip: Zet weergave op 100% en gebruik ‘Formules weergeven’ (Ctrl+`) als je wilt zien hoe er gerekend wordt.
</t>
  </si>
  <si>
    <t>Overzicht tabbladen</t>
  </si>
  <si>
    <t xml:space="preserve">• Opg1_Broodfonds – AOV, percentages zonder AOV, broodfonds-berekening
• Opg2_Wokakkoord – vraag/aanbod, evenwicht, tekort en quotum
• Opg3_Auto_vd_zaak – fiscale bijtelling en extra belasting
• Opg4_Lage_rente – invulstappen voor uitlegvragen
• Opg5_Olieprijzen – winstgevendheid VS bij prijsdaling
• Opg6_Treinmonopolie – grafiek lezen en prijs bij minimaal verlies
</t>
  </si>
  <si>
    <t>Bronnen</t>
  </si>
  <si>
    <t xml:space="preserve">Gebaseerd op de aangeleverde examenopgaven (HA-1022-a-23-1-o) en bijlage (HA-1022-a-23-1-b).
Gebruik de originele pdf’s om waarden af te lezen en je antwoorden te controleren.
</t>
  </si>
  <si>
    <t>Opgave 1 – Brood op de plank (AOV &amp; Broodfonds)</t>
  </si>
  <si>
    <t>Oefening 1.2 – Toon aan dat &gt;40% van de zzp’ers geen aov heeft (bron 1)</t>
  </si>
  <si>
    <t>Invoer: % zzp’ers zonder aov per inkomenskwintiel</t>
  </si>
  <si>
    <t>1e 20% (laagste)</t>
  </si>
  <si>
    <t>%</t>
  </si>
  <si>
    <t>2e 20%</t>
  </si>
  <si>
    <t>3e 20%</t>
  </si>
  <si>
    <t>4e 20%</t>
  </si>
  <si>
    <t>5e 20% (hoogste)</t>
  </si>
  <si>
    <t>Stap: gemiddelde (elk kwintiel 20%)</t>
  </si>
  <si>
    <t>Gemiddelde =</t>
  </si>
  <si>
    <t>Conclusie-check</t>
  </si>
  <si>
    <t>Eindresultaat (antwoordzin)</t>
  </si>
  <si>
    <t>Gemiddeld % zzp’ers zonder aov = (uitkomst). Dus dit is &gt; 40%.</t>
  </si>
  <si>
    <t>Oefening 1.6 – Broodfonds: per saldo betalen over 2 jaar (bron 2)</t>
  </si>
  <si>
    <t>Invoer</t>
  </si>
  <si>
    <t>Aantal deelnemers</t>
  </si>
  <si>
    <t>% deelnemers met schenking (gemiddeld)</t>
  </si>
  <si>
    <t>Periode (maanden)</t>
  </si>
  <si>
    <t>maanden</t>
  </si>
  <si>
    <t>Schenking per zieke per maand</t>
  </si>
  <si>
    <t>Bijdrage per deelnemer per zieke per maand</t>
  </si>
  <si>
    <t>Maandelijkse inleg</t>
  </si>
  <si>
    <t>Maandelijkse contributie</t>
  </si>
  <si>
    <t>Eenmalige inschrijfkosten</t>
  </si>
  <si>
    <t>Stap-voor-stap</t>
  </si>
  <si>
    <t>1) Verwacht aantal zieken per maand</t>
  </si>
  <si>
    <t>2) Donatie per maand (zieken × bijdrage)</t>
  </si>
  <si>
    <t>3) Totale donaties</t>
  </si>
  <si>
    <t>4) Totale contributie</t>
  </si>
  <si>
    <t>5) Per saldo betaald (donaties + contributie + inschrijfkosten)</t>
  </si>
  <si>
    <t>Bedrag dat Nelleke per saldo betaalt (2 jaar, zelf niet ziek)</t>
  </si>
  <si>
    <t>Vraag 1 – Invulvraag (meerkeuze-invulling)</t>
  </si>
  <si>
    <t>Vul de gele velden in (keuzelijst).</t>
  </si>
  <si>
    <t>(1) Type verzekering</t>
  </si>
  <si>
    <t>(2) Financiering</t>
  </si>
  <si>
    <t>(3) Ontbreken van…</t>
  </si>
  <si>
    <t>(4) Daardoor sprake van…</t>
  </si>
  <si>
    <t>Vraag 3 – Invulsjabloon (uitleg/beredeneer)</t>
  </si>
  <si>
    <t>Korte prompt: Denivellering secundaire inkomens tussen zzp’ers (bron 1)</t>
  </si>
  <si>
    <t>Begrippen (max 3)</t>
  </si>
  <si>
    <t>Redeneerstappen (oorzaak → gevolg → conclusie)</t>
  </si>
  <si>
    <t>Eindantwoord (1–3 zinnen)</t>
  </si>
  <si>
    <t>Checklist</t>
  </si>
  <si>
    <t>☐ Begrip genoemd  ☐ Oorzaak-gevolg  ☐ Conclusie  ☐ Bron/gegeven genoemd (als gevraagd)</t>
  </si>
  <si>
    <t>Vraag 4 – Invulsjabloon (uitleg/beredeneer)</t>
  </si>
  <si>
    <t>Korte prompt: Denivellering tussen arbeidsongeschikte zzp’ers en werknemers</t>
  </si>
  <si>
    <t>Vraag 5 – Invulsjabloon (uitleg/beredeneer)</t>
  </si>
  <si>
    <t>Korte prompt: Broodfonds: geen asymmetrische info; weinig averechtse selectie &amp; moral hazard (bron 2)</t>
  </si>
  <si>
    <t>Opgave 2 – Wokakkoord (Arbeidsmarkt specialiteitenkoks)</t>
  </si>
  <si>
    <t>Oefening 2.9 – Evenwichtsloon na toegenomen vraag (bron 1)</t>
  </si>
  <si>
    <t>Invoer coëfficiënten: Qv1 = a_v*L + b_v en Qa = a_a*L + b_a</t>
  </si>
  <si>
    <t>a_v</t>
  </si>
  <si>
    <t>b_v</t>
  </si>
  <si>
    <t>a_a</t>
  </si>
  <si>
    <t>b_a</t>
  </si>
  <si>
    <t>Berekening</t>
  </si>
  <si>
    <t>Evenwichtsloon L* = (b_a - b_v) / (a_v - a_a)</t>
  </si>
  <si>
    <t>Evenwichtshoeveelheid Q* = a_v*L* + b_v</t>
  </si>
  <si>
    <t>Oefening 2.10 – Verhoog quotum zodat tekort bij L=€25.000 verdwijnt</t>
  </si>
  <si>
    <t>Loon L</t>
  </si>
  <si>
    <t>Huidig quotum</t>
  </si>
  <si>
    <t>Vraag bij L: Qv1(L)</t>
  </si>
  <si>
    <t>Aanbod bij L: Qa(L)</t>
  </si>
  <si>
    <t>Tekort zonder quotum</t>
  </si>
  <si>
    <t>Benodigd totaal quotum</t>
  </si>
  <si>
    <t>Verhoging t.o.v. 900</t>
  </si>
  <si>
    <t>Quotum moet worden verhoogd met</t>
  </si>
  <si>
    <t>Vraag 7 – Invulsjabloon (uitleg/beredeneer)</t>
  </si>
  <si>
    <t>Korte prompt: Omscholingstrajecten → verzonken kosten</t>
  </si>
  <si>
    <t>Vraag 8 – Invulsjabloon (uitleg/beredeneer)</t>
  </si>
  <si>
    <t>Korte prompt: WAV beperkt arbeidsmigratie → loonstijging blijft</t>
  </si>
  <si>
    <t>Vraag 11 – Invulsjabloon (uitleg/beredeneer)</t>
  </si>
  <si>
    <t>Korte prompt: Gemiddelde loonkosten ↓ → omzet ↑</t>
  </si>
  <si>
    <t>Vraag 12 – Invulvraag (meerkeuze-invulling)</t>
  </si>
  <si>
    <t>(1) Vraag naar koks in Azië…</t>
  </si>
  <si>
    <t>(2) In bron 1 verschuift…</t>
  </si>
  <si>
    <t>(3) Naar…</t>
  </si>
  <si>
    <t>(4) Dit leidt tot… van totaal surplus</t>
  </si>
  <si>
    <t>Opgave 3 – Auto van de zaak (Bijtelling &amp; belasting)</t>
  </si>
  <si>
    <t>Oefening 3.15 – Extra belasting door auto met laagste bijtelling (bron 1-3)</t>
  </si>
  <si>
    <t>Belastingtarieven (bron 3)</t>
  </si>
  <si>
    <t>Schijfgrens</t>
  </si>
  <si>
    <t>Tarief schijf 1</t>
  </si>
  <si>
    <t>Tarief schijf 2</t>
  </si>
  <si>
    <t>Auto’s (bron 2) – pas aan om te oefenen</t>
  </si>
  <si>
    <t>Merk</t>
  </si>
  <si>
    <t>Model</t>
  </si>
  <si>
    <t>CO2</t>
  </si>
  <si>
    <t>Brandstof</t>
  </si>
  <si>
    <t>Aanschafwaarde</t>
  </si>
  <si>
    <t>Bijtelling% (calc)</t>
  </si>
  <si>
    <t>Hyundai</t>
  </si>
  <si>
    <t>i20</t>
  </si>
  <si>
    <t>diesel</t>
  </si>
  <si>
    <t>Kia</t>
  </si>
  <si>
    <t>Rio</t>
  </si>
  <si>
    <t>Opel</t>
  </si>
  <si>
    <t>Corsa</t>
  </si>
  <si>
    <t>Renault</t>
  </si>
  <si>
    <t>Clio</t>
  </si>
  <si>
    <t>Stap-voor-stap berekening</t>
  </si>
  <si>
    <t>Bruto inkomen</t>
  </si>
  <si>
    <t>1) Laagste bijtelling%</t>
  </si>
  <si>
    <t>2) Laagste aanschafwaarde bij laagste bijtelling%</t>
  </si>
  <si>
    <t>3) Bijtellingbedrag</t>
  </si>
  <si>
    <t>4) Nieuw belastbaar inkomen</t>
  </si>
  <si>
    <t>5) Extra belasting (bijtelling × marginaal tarief)</t>
  </si>
  <si>
    <t>Extra belasting in 2023 door auto van de zaak</t>
  </si>
  <si>
    <t>Vraag 13 – Invulsjabloon (uitleg/beredeneer)</t>
  </si>
  <si>
    <t>Korte prompt: Bijtelling afhankelijk CO2 → externe effecten autorijden ↓</t>
  </si>
  <si>
    <t>Vraag 14 – Invulsjabloon (uitleg/beredeneer)</t>
  </si>
  <si>
    <t>Korte prompt: Bijtelling prikkelt innovatie → structurele groei</t>
  </si>
  <si>
    <t>Opgave 4 – Een historisch lage rente (uitlegvraag)</t>
  </si>
  <si>
    <t>Oefening 4.19 – Leg uit: vergrijzing → lage rente (bron 1)</t>
  </si>
  <si>
    <t xml:space="preserve">Invulhulp voor een 2p-uitlegvraag:
1) Koppel levensloop (sparen/ontsparen) aan aandeel 55-plussers.
2) Vertaal naar kapitaalmarkt: aanbod spaargeld / vraag leningen.
3) Concludeer: evenwichtsrente daalt.
Vul de gele vakken met jouw redenering.
</t>
  </si>
  <si>
    <t>Stap 1 – Effect vergrijzing op sparen/lenen</t>
  </si>
  <si>
    <t>Schrijf 1-2 zinnen</t>
  </si>
  <si>
    <t>Stap 2 – Kapitaalmarkt (S en I) → rente</t>
  </si>
  <si>
    <t>Schrijf 2-3 zinnen</t>
  </si>
  <si>
    <t>Eindantwoord</t>
  </si>
  <si>
    <t>Complete antwoordzin(nen)</t>
  </si>
  <si>
    <t>Vraag 16 – Invulsjabloon (uitleg/beredeneer)</t>
  </si>
  <si>
    <t>Korte prompt: Renteverlaging ECB → inflatie ↑</t>
  </si>
  <si>
    <t>Vraag 17 – Invulsjabloon (uitleg/beredeneer)</t>
  </si>
  <si>
    <t>Korte prompt: Verwachte deflatie → groei ↓</t>
  </si>
  <si>
    <t>Vraag 18 – Invulsjabloon (uitleg/beredeneer)</t>
  </si>
  <si>
    <t>Korte prompt: Renteverlaging ECB → concurrentiepositie VS verslechtert</t>
  </si>
  <si>
    <t>Vraag 19 – Invulsjabloon (uitleg/beredeneer)</t>
  </si>
  <si>
    <t>Korte prompt: Vergrijzing → rente relatief laag (bron 1)</t>
  </si>
  <si>
    <t>Opgave 5 – Olieprijzenoorlog (productiekosten vs. prijs)</t>
  </si>
  <si>
    <t>Oefening 5.24 – VS wel winst bij oude prijs, niet bij nieuwe prijs (bron 2)</t>
  </si>
  <si>
    <t>Nieuwe olieprijs (na 30% daling)</t>
  </si>
  <si>
    <t>Prijsdaling (%)</t>
  </si>
  <si>
    <t>Constante kosten VS per vat</t>
  </si>
  <si>
    <t>Variabele productiekosten VS per vat</t>
  </si>
  <si>
    <t>Transport+administratie VS per vat</t>
  </si>
  <si>
    <t>1) Totale kosten per vat</t>
  </si>
  <si>
    <t>2) Oude prijs vóór daling</t>
  </si>
  <si>
    <t>3) Winst per vat bij oude prijs</t>
  </si>
  <si>
    <t>4) Winst per vat bij nieuwe prijs</t>
  </si>
  <si>
    <t>5) Conclusie</t>
  </si>
  <si>
    <t>Eindresultaat</t>
  </si>
  <si>
    <t>Winst/Verlies per vat oud</t>
  </si>
  <si>
    <t>Winst/Verlies per vat nieuw</t>
  </si>
  <si>
    <t>Vraag 20 – Invulsjabloon (uitleg/beredeneer)</t>
  </si>
  <si>
    <t>Korte prompt: Citeer/benoem zin: vraag verandert → prijsdaling</t>
  </si>
  <si>
    <t>Vraag 21 – Invulsjabloon (uitleg/beredeneer)</t>
  </si>
  <si>
    <t>Korte prompt: Marktvorm ruwe olie + 2 kenmerken</t>
  </si>
  <si>
    <t>Vraag 22 – Invulsjabloon (uitleg/beredeneer)</t>
  </si>
  <si>
    <t>Korte prompt: Gevangenendilemma uitleg</t>
  </si>
  <si>
    <t>Vraag 23 – Invulsjabloon (uitleg/beredeneer)</t>
  </si>
  <si>
    <t>Korte prompt: Uitkomst rechtsonder uitleg (elasticiteit)</t>
  </si>
  <si>
    <t>Vraag 25 – Invulsjabloon (uitleg/beredeneer)</t>
  </si>
  <si>
    <t>Korte prompt: VS stopt op korte termijn? (vaste/verzonken kosten)</t>
  </si>
  <si>
    <t>Vraag 26 – Invulsjabloon (uitleg/beredeneer)</t>
  </si>
  <si>
    <t>Korte prompt: Olieprijs ↓ → vraag naar opslag ↑ → tankerprijs ↑</t>
  </si>
  <si>
    <t>Vraag 27 – Invulsjabloon (uitleg/beredeneer)</t>
  </si>
  <si>
    <t>Korte prompt: Olieprijs ↓ → duurzame energie minder winstgevend</t>
  </si>
  <si>
    <t>Opgave 6 – Treinmonopolie (minimaal totaal verlies)</t>
  </si>
  <si>
    <t>Oefening 6.30 – Bepaal prijs bij minimaal totaal verlies (bron 1)</t>
  </si>
  <si>
    <t xml:space="preserve">Werkwijze:
1) Zoek in de grafiek het snijpunt MO en MK → dat is Q*.
2) Lees GO (prijs) bij Q* af.
3) Controleer dat GO(Q*) ≥ GVK(Q*); anders zou het bedrijf stoppen.
Vul de gele vakken met jouw aflezingen.
</t>
  </si>
  <si>
    <t>Invoer (aflezen uit bron 1)</t>
  </si>
  <si>
    <t>Q* waar MO = MK</t>
  </si>
  <si>
    <t>Prijs = GO(Q*)</t>
  </si>
  <si>
    <t>GVK(Q*)</t>
  </si>
  <si>
    <t>Check GO ≥ GVK</t>
  </si>
  <si>
    <t>Prijs bij minimaal totaal verlies (GO bij Q*)</t>
  </si>
  <si>
    <t>Vraag 28 – Invulvraag (meerkeuze-invulling)</t>
  </si>
  <si>
    <t>(1) Hoge…</t>
  </si>
  <si>
    <t>(2) Invloed op…</t>
  </si>
  <si>
    <t>Vraag 29 – Invulsjabloon (uitleg/beredeneer)</t>
  </si>
  <si>
    <t>Korte prompt: Waarom MK = GVK (bron 1)</t>
  </si>
  <si>
    <t>Vraag 31 – Invulsjabloon (uitleg/beredeneer)</t>
  </si>
  <si>
    <t>Korte prompt: Marktvorm passagiersvervoer per trein vanaf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</si>
</sst>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\€\ #,##0"/>
    <numFmt numFmtId="166" formatCode="\€\ #,##0.00"/>
    <numFmt numFmtId="167" formatCode="0.0%"/>
    <numFmt numFmtId="168" formatCode="\$\ #,##0.00"/>
    <numFmt numFmtId="169" formatCode="\$\ #,##0.0"/>
    <numFmt numFmtId="170" formatCode="\€\ 0.00"/>
  </numFmts>
  <fonts count="4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11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/>
      <top/>
      <bottom/>
      <diagonal/>
    </border>
    <border>
      <left/>
      <right style="thin">
        <color rgb="FF9E9E9E"/>
      </right>
      <top/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0" fillId="5" borderId="1" xfId="0" applyNumberForma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6" borderId="1" xfId="0" applyNumberForma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" fontId="0" fillId="5" borderId="1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2" fontId="0" fillId="6" borderId="1" xfId="0" applyNumberFormat="1" applyFill="1" applyBorder="1" applyAlignment="1">
      <alignment vertical="top" wrapText="1"/>
    </xf>
    <xf numFmtId="166" fontId="0" fillId="6" borderId="1" xfId="0" applyNumberFormat="1" applyFill="1" applyBorder="1" applyAlignment="1">
      <alignment vertical="top" wrapText="1"/>
    </xf>
    <xf numFmtId="165" fontId="0" fillId="6" borderId="1" xfId="0" applyNumberFormat="1" applyFill="1" applyBorder="1" applyAlignment="1">
      <alignment vertical="top" wrapText="1"/>
    </xf>
    <xf numFmtId="1" fontId="0" fillId="6" borderId="1" xfId="0" applyNumberFormat="1" applyFill="1" applyBorder="1" applyAlignment="1">
      <alignment vertical="top" wrapText="1"/>
    </xf>
    <xf numFmtId="167" fontId="0" fillId="5" borderId="1" xfId="0" applyNumberForma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9" fontId="0" fillId="6" borderId="1" xfId="0" applyNumberFormat="1" applyFill="1" applyBorder="1" applyAlignment="1">
      <alignment vertical="center"/>
    </xf>
    <xf numFmtId="9" fontId="0" fillId="6" borderId="1" xfId="0" applyNumberForma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168" fontId="0" fillId="5" borderId="1" xfId="0" applyNumberFormat="1" applyFill="1" applyBorder="1" applyAlignment="1">
      <alignment vertical="center"/>
    </xf>
    <xf numFmtId="169" fontId="0" fillId="5" borderId="1" xfId="0" applyNumberFormat="1" applyFill="1" applyBorder="1" applyAlignment="1">
      <alignment vertical="center"/>
    </xf>
    <xf numFmtId="169" fontId="0" fillId="6" borderId="1" xfId="0" applyNumberFormat="1" applyFill="1" applyBorder="1" applyAlignment="1">
      <alignment vertical="top" wrapText="1"/>
    </xf>
    <xf numFmtId="168" fontId="0" fillId="6" borderId="1" xfId="0" applyNumberFormat="1" applyFill="1" applyBorder="1" applyAlignment="1">
      <alignment vertical="top" wrapText="1"/>
    </xf>
    <xf numFmtId="1" fontId="0" fillId="5" borderId="1" xfId="0" applyNumberFormat="1" applyFill="1" applyBorder="1" applyAlignment="1">
      <alignment vertical="top" wrapText="1"/>
    </xf>
    <xf numFmtId="170" fontId="0" fillId="5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6" fontId="0" fillId="6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70" fontId="0" fillId="6" borderId="1" xfId="0" applyNumberForma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workbookViewId="0">
      <pane ySplit="1" topLeftCell="A2" activePane="bottomLeft" state="frozen"/>
      <selection pane="bottomLeft"/>
    </sheetView>
  </sheetViews>
  <sheetFormatPr defaultRowHeight="15"/>
  <cols>
    <col min="1" max="6" width="22" customWidth="1"/>
  </cols>
  <sheetData>
    <row r="1" spans="1:6" ht="27.95" customHeight="1">
      <c r="A1" s="29" t="s">
        <v>0</v>
      </c>
      <c r="B1" s="38"/>
      <c r="C1" s="38"/>
      <c r="D1" s="38"/>
      <c r="E1" s="38"/>
      <c r="F1" s="39"/>
    </row>
    <row r="3" spans="1:6" ht="20.100000000000001" customHeight="1">
      <c r="A3" s="28" t="s">
        <v>1</v>
      </c>
      <c r="B3" s="38"/>
      <c r="C3" s="38"/>
      <c r="D3" s="38"/>
      <c r="E3" s="38"/>
      <c r="F3" s="39"/>
    </row>
    <row r="4" spans="1:6">
      <c r="A4" s="27" t="s">
        <v>2</v>
      </c>
      <c r="B4" s="40"/>
      <c r="C4" s="40"/>
      <c r="D4" s="40"/>
      <c r="E4" s="40"/>
      <c r="F4" s="41"/>
    </row>
    <row r="5" spans="1:6">
      <c r="A5" s="42"/>
      <c r="B5" s="43"/>
      <c r="C5" s="43"/>
      <c r="D5" s="43"/>
      <c r="E5" s="43"/>
      <c r="F5" s="44"/>
    </row>
    <row r="6" spans="1:6">
      <c r="A6" s="42"/>
      <c r="B6" s="43"/>
      <c r="C6" s="43"/>
      <c r="D6" s="43"/>
      <c r="E6" s="43"/>
      <c r="F6" s="44"/>
    </row>
    <row r="7" spans="1:6">
      <c r="A7" s="42"/>
      <c r="B7" s="43"/>
      <c r="C7" s="43"/>
      <c r="D7" s="43"/>
      <c r="E7" s="43"/>
      <c r="F7" s="44"/>
    </row>
    <row r="8" spans="1:6">
      <c r="A8" s="42"/>
      <c r="B8" s="43"/>
      <c r="C8" s="43"/>
      <c r="D8" s="43"/>
      <c r="E8" s="43"/>
      <c r="F8" s="44"/>
    </row>
    <row r="9" spans="1:6">
      <c r="A9" s="42"/>
      <c r="B9" s="43"/>
      <c r="C9" s="43"/>
      <c r="D9" s="43"/>
      <c r="E9" s="43"/>
      <c r="F9" s="44"/>
    </row>
    <row r="10" spans="1:6">
      <c r="A10" s="42"/>
      <c r="B10" s="43"/>
      <c r="C10" s="43"/>
      <c r="D10" s="43"/>
      <c r="E10" s="43"/>
      <c r="F10" s="44"/>
    </row>
    <row r="11" spans="1:6">
      <c r="A11" s="45"/>
      <c r="B11" s="46"/>
      <c r="C11" s="46"/>
      <c r="D11" s="46"/>
      <c r="E11" s="46"/>
      <c r="F11" s="47"/>
    </row>
    <row r="13" spans="1:6" ht="20.100000000000001" customHeight="1">
      <c r="A13" s="28" t="s">
        <v>3</v>
      </c>
      <c r="B13" s="38"/>
      <c r="C13" s="38"/>
      <c r="D13" s="38"/>
      <c r="E13" s="38"/>
      <c r="F13" s="39"/>
    </row>
    <row r="14" spans="1:6">
      <c r="A14" s="27" t="s">
        <v>4</v>
      </c>
      <c r="B14" s="40"/>
      <c r="C14" s="40"/>
      <c r="D14" s="40"/>
      <c r="E14" s="40"/>
      <c r="F14" s="41"/>
    </row>
    <row r="15" spans="1:6">
      <c r="A15" s="42"/>
      <c r="B15" s="43"/>
      <c r="C15" s="43"/>
      <c r="D15" s="43"/>
      <c r="E15" s="43"/>
      <c r="F15" s="44"/>
    </row>
    <row r="16" spans="1:6">
      <c r="A16" s="42"/>
      <c r="B16" s="43"/>
      <c r="C16" s="43"/>
      <c r="D16" s="43"/>
      <c r="E16" s="43"/>
      <c r="F16" s="44"/>
    </row>
    <row r="17" spans="1:6">
      <c r="A17" s="42"/>
      <c r="B17" s="43"/>
      <c r="C17" s="43"/>
      <c r="D17" s="43"/>
      <c r="E17" s="43"/>
      <c r="F17" s="44"/>
    </row>
    <row r="18" spans="1:6">
      <c r="A18" s="45"/>
      <c r="B18" s="46"/>
      <c r="C18" s="46"/>
      <c r="D18" s="46"/>
      <c r="E18" s="46"/>
      <c r="F18" s="47"/>
    </row>
    <row r="20" spans="1:6" ht="20.100000000000001" customHeight="1">
      <c r="A20" s="28" t="s">
        <v>5</v>
      </c>
      <c r="B20" s="38"/>
      <c r="C20" s="38"/>
      <c r="D20" s="38"/>
      <c r="E20" s="38"/>
      <c r="F20" s="39"/>
    </row>
    <row r="21" spans="1:6">
      <c r="A21" s="27" t="s">
        <v>6</v>
      </c>
      <c r="B21" s="40"/>
      <c r="C21" s="40"/>
      <c r="D21" s="40"/>
      <c r="E21" s="40"/>
      <c r="F21" s="41"/>
    </row>
    <row r="22" spans="1:6">
      <c r="A22" s="42"/>
      <c r="B22" s="43"/>
      <c r="C22" s="43"/>
      <c r="D22" s="43"/>
      <c r="E22" s="43"/>
      <c r="F22" s="44"/>
    </row>
    <row r="23" spans="1:6">
      <c r="A23" s="42"/>
      <c r="B23" s="43"/>
      <c r="C23" s="43"/>
      <c r="D23" s="43"/>
      <c r="E23" s="43"/>
      <c r="F23" s="44"/>
    </row>
    <row r="24" spans="1:6">
      <c r="A24" s="45"/>
      <c r="B24" s="46"/>
      <c r="C24" s="46"/>
      <c r="D24" s="46"/>
      <c r="E24" s="46"/>
      <c r="F24" s="47"/>
    </row>
  </sheetData>
  <mergeCells count="7">
    <mergeCell ref="A21:F24"/>
    <mergeCell ref="A14:F18"/>
    <mergeCell ref="A13:F13"/>
    <mergeCell ref="A4:F11"/>
    <mergeCell ref="A1:F1"/>
    <mergeCell ref="A3:F3"/>
    <mergeCell ref="A20:F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5"/>
  <cols>
    <col min="1" max="1" width="58" customWidth="1"/>
    <col min="2" max="2" width="25.7109375" customWidth="1"/>
    <col min="3" max="3" width="10" customWidth="1"/>
    <col min="4" max="6" width="18" customWidth="1"/>
  </cols>
  <sheetData>
    <row r="1" spans="1:6" ht="27.95" customHeight="1">
      <c r="A1" s="29" t="s">
        <v>7</v>
      </c>
      <c r="B1" s="38"/>
      <c r="C1" s="38"/>
      <c r="D1" s="38"/>
      <c r="E1" s="38"/>
      <c r="F1" s="39"/>
    </row>
    <row r="3" spans="1:6" ht="20.100000000000001" customHeight="1">
      <c r="A3" s="28" t="s">
        <v>8</v>
      </c>
      <c r="B3" s="38"/>
      <c r="C3" s="38"/>
      <c r="D3" s="38"/>
      <c r="E3" s="38"/>
      <c r="F3" s="39"/>
    </row>
    <row r="4" spans="1:6">
      <c r="A4" s="1" t="s">
        <v>9</v>
      </c>
    </row>
    <row r="5" spans="1:6">
      <c r="A5" s="2" t="s">
        <v>10</v>
      </c>
      <c r="B5" s="3"/>
      <c r="C5" s="4" t="s">
        <v>11</v>
      </c>
    </row>
    <row r="6" spans="1:6">
      <c r="A6" s="2" t="s">
        <v>12</v>
      </c>
      <c r="B6" s="3"/>
      <c r="C6" s="4" t="s">
        <v>11</v>
      </c>
    </row>
    <row r="7" spans="1:6">
      <c r="A7" s="2" t="s">
        <v>13</v>
      </c>
      <c r="B7" s="3"/>
      <c r="C7" s="4" t="s">
        <v>11</v>
      </c>
    </row>
    <row r="8" spans="1:6">
      <c r="A8" s="2" t="s">
        <v>14</v>
      </c>
      <c r="B8" s="3"/>
      <c r="C8" s="4" t="s">
        <v>11</v>
      </c>
    </row>
    <row r="9" spans="1:6">
      <c r="A9" s="2" t="s">
        <v>15</v>
      </c>
      <c r="B9" s="3"/>
      <c r="C9" s="4" t="s">
        <v>11</v>
      </c>
    </row>
    <row r="11" spans="1:6">
      <c r="A11" s="32" t="s">
        <v>16</v>
      </c>
      <c r="B11" s="38"/>
      <c r="C11" s="38"/>
      <c r="D11" s="38"/>
      <c r="E11" s="38"/>
      <c r="F11" s="39"/>
    </row>
    <row r="12" spans="1:6">
      <c r="A12" s="2" t="s">
        <v>17</v>
      </c>
      <c r="B12" s="5" t="str">
        <f>IF(COUNT(B5:B9)=0,"",AVERAGE(B5:B9))</f>
        <v/>
      </c>
      <c r="C12" s="2" t="s">
        <v>11</v>
      </c>
      <c r="D12" s="6"/>
      <c r="E12" s="6"/>
      <c r="F12" s="6"/>
    </row>
    <row r="13" spans="1:6">
      <c r="A13" s="2" t="s">
        <v>18</v>
      </c>
      <c r="B13" s="7" t="str">
        <f>IF(B12&gt;40,"Meer dan 40%","Niet meer dan 40%")</f>
        <v>Meer dan 40%</v>
      </c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33" t="s">
        <v>19</v>
      </c>
      <c r="B15" s="38"/>
      <c r="C15" s="38"/>
      <c r="D15" s="38"/>
      <c r="E15" s="38"/>
      <c r="F15" s="39"/>
    </row>
    <row r="16" spans="1:6">
      <c r="A16" s="27" t="s">
        <v>20</v>
      </c>
      <c r="B16" s="40"/>
      <c r="C16" s="40"/>
      <c r="D16" s="40"/>
      <c r="E16" s="40"/>
      <c r="F16" s="41"/>
    </row>
    <row r="17" spans="1:6">
      <c r="A17" s="45"/>
      <c r="B17" s="46"/>
      <c r="C17" s="46"/>
      <c r="D17" s="46"/>
      <c r="E17" s="46"/>
      <c r="F17" s="47"/>
    </row>
    <row r="19" spans="1:6" ht="20.100000000000001" customHeight="1">
      <c r="A19" s="28" t="s">
        <v>21</v>
      </c>
      <c r="B19" s="38"/>
      <c r="C19" s="38"/>
      <c r="D19" s="38"/>
      <c r="E19" s="38"/>
      <c r="F19" s="39"/>
    </row>
    <row r="20" spans="1:6">
      <c r="A20" s="1" t="s">
        <v>22</v>
      </c>
    </row>
    <row r="21" spans="1:6">
      <c r="A21" s="2" t="s">
        <v>23</v>
      </c>
      <c r="B21" s="8">
        <v>50</v>
      </c>
    </row>
    <row r="22" spans="1:6">
      <c r="A22" s="2" t="s">
        <v>24</v>
      </c>
      <c r="B22" s="3">
        <v>4</v>
      </c>
      <c r="C22" s="4" t="s">
        <v>11</v>
      </c>
    </row>
    <row r="23" spans="1:6">
      <c r="A23" s="2" t="s">
        <v>25</v>
      </c>
      <c r="B23" s="8">
        <v>24</v>
      </c>
      <c r="C23" s="4" t="s">
        <v>26</v>
      </c>
    </row>
    <row r="24" spans="1:6">
      <c r="A24" s="2" t="s">
        <v>27</v>
      </c>
      <c r="B24" s="9">
        <v>2500</v>
      </c>
    </row>
    <row r="25" spans="1:6">
      <c r="A25" s="2" t="s">
        <v>28</v>
      </c>
      <c r="B25" s="9">
        <v>50</v>
      </c>
    </row>
    <row r="26" spans="1:6">
      <c r="A26" s="2" t="s">
        <v>29</v>
      </c>
      <c r="B26" s="10">
        <v>112.5</v>
      </c>
    </row>
    <row r="27" spans="1:6">
      <c r="A27" s="2" t="s">
        <v>30</v>
      </c>
      <c r="B27" s="10">
        <v>10</v>
      </c>
    </row>
    <row r="28" spans="1:6">
      <c r="A28" s="2" t="s">
        <v>31</v>
      </c>
      <c r="B28" s="9">
        <v>225</v>
      </c>
    </row>
    <row r="30" spans="1:6">
      <c r="A30" s="32" t="s">
        <v>32</v>
      </c>
      <c r="B30" s="38"/>
      <c r="C30" s="38"/>
      <c r="D30" s="38"/>
      <c r="E30" s="38"/>
      <c r="F30" s="39"/>
    </row>
    <row r="31" spans="1:6">
      <c r="A31" s="2" t="s">
        <v>33</v>
      </c>
      <c r="B31" s="11">
        <f>B21*(B22/100)</f>
        <v>2</v>
      </c>
      <c r="C31" s="6"/>
      <c r="D31" s="6"/>
      <c r="E31" s="6"/>
      <c r="F31" s="6"/>
    </row>
    <row r="32" spans="1:6">
      <c r="A32" s="2" t="s">
        <v>34</v>
      </c>
      <c r="B32" s="12">
        <f>B31*B25</f>
        <v>100</v>
      </c>
      <c r="C32" s="6"/>
      <c r="D32" s="6"/>
      <c r="E32" s="6"/>
      <c r="F32" s="6"/>
    </row>
    <row r="33" spans="1:6">
      <c r="A33" s="2" t="s">
        <v>35</v>
      </c>
      <c r="B33" s="12">
        <f>B32*B23</f>
        <v>2400</v>
      </c>
      <c r="C33" s="6"/>
      <c r="D33" s="6"/>
      <c r="E33" s="6"/>
      <c r="F33" s="6"/>
    </row>
    <row r="34" spans="1:6">
      <c r="A34" s="2" t="s">
        <v>36</v>
      </c>
      <c r="B34" s="12">
        <f>B27*B23</f>
        <v>240</v>
      </c>
      <c r="C34" s="6"/>
      <c r="D34" s="6"/>
      <c r="E34" s="6"/>
      <c r="F34" s="6"/>
    </row>
    <row r="35" spans="1:6">
      <c r="A35" s="2" t="s">
        <v>37</v>
      </c>
      <c r="B35" s="12">
        <f>B33+B34+B28</f>
        <v>2865</v>
      </c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8" spans="1:6">
      <c r="A38" s="34" t="s">
        <v>38</v>
      </c>
      <c r="B38" s="40"/>
      <c r="C38" s="40"/>
      <c r="D38" s="41"/>
      <c r="E38" s="35">
        <f>B35</f>
        <v>2865</v>
      </c>
      <c r="F38" s="41"/>
    </row>
    <row r="39" spans="1:6">
      <c r="A39" s="45"/>
      <c r="B39" s="46"/>
      <c r="C39" s="46"/>
      <c r="D39" s="47"/>
      <c r="E39" s="45"/>
      <c r="F39" s="47"/>
    </row>
    <row r="41" spans="1:6" ht="20.100000000000001" customHeight="1">
      <c r="A41" s="28" t="s">
        <v>39</v>
      </c>
      <c r="B41" s="43"/>
      <c r="C41" s="43"/>
      <c r="D41" s="43"/>
      <c r="E41" s="43"/>
      <c r="F41" s="43"/>
    </row>
    <row r="42" spans="1:6">
      <c r="A42" s="27" t="s">
        <v>40</v>
      </c>
      <c r="B42" s="43"/>
      <c r="C42" s="43"/>
      <c r="D42" s="43"/>
      <c r="E42" s="43"/>
      <c r="F42" s="43"/>
    </row>
    <row r="43" spans="1:6">
      <c r="A43" s="2" t="s">
        <v>41</v>
      </c>
      <c r="B43" s="20"/>
      <c r="C43" s="6"/>
      <c r="D43" s="6"/>
      <c r="E43" s="6"/>
      <c r="F43" s="6"/>
    </row>
    <row r="44" spans="1:6">
      <c r="A44" s="2" t="s">
        <v>42</v>
      </c>
      <c r="B44" s="20"/>
      <c r="C44" s="6"/>
      <c r="D44" s="6"/>
      <c r="E44" s="6"/>
      <c r="F44" s="6"/>
    </row>
    <row r="45" spans="1:6">
      <c r="A45" s="2" t="s">
        <v>43</v>
      </c>
      <c r="B45" s="20"/>
      <c r="C45" s="6"/>
      <c r="D45" s="6"/>
      <c r="E45" s="6"/>
      <c r="F45" s="6"/>
    </row>
    <row r="46" spans="1:6">
      <c r="A46" s="2" t="s">
        <v>44</v>
      </c>
      <c r="B46" s="20"/>
      <c r="C46" s="6"/>
      <c r="D46" s="6"/>
      <c r="E46" s="6"/>
      <c r="F46" s="6"/>
    </row>
    <row r="48" spans="1:6" ht="20.100000000000001" customHeight="1">
      <c r="A48" s="28" t="s">
        <v>45</v>
      </c>
      <c r="B48" s="43"/>
      <c r="C48" s="43"/>
      <c r="D48" s="43"/>
      <c r="E48" s="43"/>
      <c r="F48" s="43"/>
    </row>
    <row r="49" spans="1:6">
      <c r="A49" s="27" t="s">
        <v>46</v>
      </c>
      <c r="B49" s="43"/>
      <c r="C49" s="43"/>
      <c r="D49" s="43"/>
      <c r="E49" s="43"/>
      <c r="F49" s="43"/>
    </row>
    <row r="50" spans="1:6">
      <c r="A50" s="2" t="s">
        <v>47</v>
      </c>
      <c r="B50" s="30"/>
      <c r="C50" s="30"/>
      <c r="D50" s="30"/>
      <c r="E50" s="30"/>
      <c r="F50" s="30"/>
    </row>
    <row r="51" spans="1:6">
      <c r="A51" s="2" t="s">
        <v>48</v>
      </c>
      <c r="B51" s="30"/>
      <c r="C51" s="30"/>
      <c r="D51" s="30"/>
      <c r="E51" s="30"/>
      <c r="F51" s="30"/>
    </row>
    <row r="52" spans="1:6">
      <c r="B52" s="30"/>
      <c r="C52" s="30"/>
      <c r="D52" s="30"/>
      <c r="E52" s="30"/>
      <c r="F52" s="30"/>
    </row>
    <row r="53" spans="1:6">
      <c r="B53" s="30"/>
      <c r="C53" s="30"/>
      <c r="D53" s="30"/>
      <c r="E53" s="30"/>
      <c r="F53" s="30"/>
    </row>
    <row r="54" spans="1:6">
      <c r="A54" s="1" t="s">
        <v>49</v>
      </c>
      <c r="B54" s="30"/>
      <c r="C54" s="30"/>
      <c r="D54" s="30"/>
      <c r="E54" s="30"/>
      <c r="F54" s="30"/>
    </row>
    <row r="55" spans="1:6">
      <c r="B55" s="30"/>
      <c r="C55" s="30"/>
      <c r="D55" s="30"/>
      <c r="E55" s="30"/>
      <c r="F55" s="30"/>
    </row>
    <row r="56" spans="1:6">
      <c r="A56" s="1" t="s">
        <v>50</v>
      </c>
      <c r="B56" s="31" t="s">
        <v>51</v>
      </c>
      <c r="C56" s="31"/>
      <c r="D56" s="31"/>
      <c r="E56" s="31"/>
      <c r="F56" s="31"/>
    </row>
    <row r="58" spans="1:6" ht="20.100000000000001" customHeight="1">
      <c r="A58" s="28" t="s">
        <v>52</v>
      </c>
      <c r="B58" s="43"/>
      <c r="C58" s="43"/>
      <c r="D58" s="43"/>
      <c r="E58" s="43"/>
      <c r="F58" s="43"/>
    </row>
    <row r="59" spans="1:6">
      <c r="A59" s="27" t="s">
        <v>53</v>
      </c>
      <c r="B59" s="43"/>
      <c r="C59" s="43"/>
      <c r="D59" s="43"/>
      <c r="E59" s="43"/>
      <c r="F59" s="43"/>
    </row>
    <row r="60" spans="1:6">
      <c r="A60" s="2" t="s">
        <v>47</v>
      </c>
      <c r="B60" s="30"/>
      <c r="C60" s="30"/>
      <c r="D60" s="30"/>
      <c r="E60" s="30"/>
      <c r="F60" s="30"/>
    </row>
    <row r="61" spans="1:6">
      <c r="A61" s="2" t="s">
        <v>48</v>
      </c>
      <c r="B61" s="30"/>
      <c r="C61" s="30"/>
      <c r="D61" s="30"/>
      <c r="E61" s="30"/>
      <c r="F61" s="30"/>
    </row>
    <row r="62" spans="1:6">
      <c r="B62" s="30"/>
      <c r="C62" s="30"/>
      <c r="D62" s="30"/>
      <c r="E62" s="30"/>
      <c r="F62" s="30"/>
    </row>
    <row r="63" spans="1:6">
      <c r="B63" s="30"/>
      <c r="C63" s="30"/>
      <c r="D63" s="30"/>
      <c r="E63" s="30"/>
      <c r="F63" s="30"/>
    </row>
    <row r="64" spans="1:6">
      <c r="A64" s="1" t="s">
        <v>49</v>
      </c>
      <c r="B64" s="30"/>
      <c r="C64" s="30"/>
      <c r="D64" s="30"/>
      <c r="E64" s="30"/>
      <c r="F64" s="30"/>
    </row>
    <row r="65" spans="1:6">
      <c r="B65" s="30"/>
      <c r="C65" s="30"/>
      <c r="D65" s="30"/>
      <c r="E65" s="30"/>
      <c r="F65" s="30"/>
    </row>
    <row r="66" spans="1:6">
      <c r="A66" s="1" t="s">
        <v>50</v>
      </c>
      <c r="B66" s="31" t="s">
        <v>51</v>
      </c>
      <c r="C66" s="31"/>
      <c r="D66" s="31"/>
      <c r="E66" s="31"/>
      <c r="F66" s="31"/>
    </row>
    <row r="68" spans="1:6" ht="20.100000000000001" customHeight="1">
      <c r="A68" s="28" t="s">
        <v>54</v>
      </c>
      <c r="B68" s="43"/>
      <c r="C68" s="43"/>
      <c r="D68" s="43"/>
      <c r="E68" s="43"/>
      <c r="F68" s="43"/>
    </row>
    <row r="69" spans="1:6">
      <c r="A69" s="27" t="s">
        <v>55</v>
      </c>
      <c r="B69" s="43"/>
      <c r="C69" s="43"/>
      <c r="D69" s="43"/>
      <c r="E69" s="43"/>
      <c r="F69" s="43"/>
    </row>
    <row r="70" spans="1:6">
      <c r="A70" s="2" t="s">
        <v>47</v>
      </c>
      <c r="B70" s="30"/>
      <c r="C70" s="30"/>
      <c r="D70" s="30"/>
      <c r="E70" s="30"/>
      <c r="F70" s="30"/>
    </row>
    <row r="71" spans="1:6">
      <c r="A71" s="2" t="s">
        <v>48</v>
      </c>
      <c r="B71" s="30"/>
      <c r="C71" s="30"/>
      <c r="D71" s="30"/>
      <c r="E71" s="30"/>
      <c r="F71" s="30"/>
    </row>
    <row r="72" spans="1:6">
      <c r="B72" s="30"/>
      <c r="C72" s="30"/>
      <c r="D72" s="30"/>
      <c r="E72" s="30"/>
      <c r="F72" s="30"/>
    </row>
    <row r="73" spans="1:6">
      <c r="B73" s="30"/>
      <c r="C73" s="30"/>
      <c r="D73" s="30"/>
      <c r="E73" s="30"/>
      <c r="F73" s="30"/>
    </row>
    <row r="74" spans="1:6">
      <c r="A74" s="1" t="s">
        <v>49</v>
      </c>
      <c r="B74" s="30"/>
      <c r="C74" s="30"/>
      <c r="D74" s="30"/>
      <c r="E74" s="30"/>
      <c r="F74" s="30"/>
    </row>
    <row r="75" spans="1:6">
      <c r="B75" s="30"/>
      <c r="C75" s="30"/>
      <c r="D75" s="30"/>
      <c r="E75" s="30"/>
      <c r="F75" s="30"/>
    </row>
    <row r="76" spans="1:6">
      <c r="A76" s="1" t="s">
        <v>50</v>
      </c>
      <c r="B76" s="31" t="s">
        <v>51</v>
      </c>
      <c r="C76" s="31"/>
      <c r="D76" s="31"/>
      <c r="E76" s="31"/>
      <c r="F76" s="31"/>
    </row>
  </sheetData>
  <mergeCells count="29">
    <mergeCell ref="A1:F1"/>
    <mergeCell ref="B76:F76"/>
    <mergeCell ref="E38:F39"/>
    <mergeCell ref="A69:F69"/>
    <mergeCell ref="B70:F70"/>
    <mergeCell ref="B74:F75"/>
    <mergeCell ref="A42:F42"/>
    <mergeCell ref="B64:F65"/>
    <mergeCell ref="B60:F60"/>
    <mergeCell ref="B71:F73"/>
    <mergeCell ref="B54:F55"/>
    <mergeCell ref="B50:F50"/>
    <mergeCell ref="B61:F63"/>
    <mergeCell ref="A68:F68"/>
    <mergeCell ref="A58:F58"/>
    <mergeCell ref="A48:F48"/>
    <mergeCell ref="A59:F59"/>
    <mergeCell ref="A49:F49"/>
    <mergeCell ref="A41:F41"/>
    <mergeCell ref="B51:F53"/>
    <mergeCell ref="B66:F66"/>
    <mergeCell ref="A3:F3"/>
    <mergeCell ref="B56:F56"/>
    <mergeCell ref="A16:F17"/>
    <mergeCell ref="A19:F19"/>
    <mergeCell ref="A30:F30"/>
    <mergeCell ref="A15:F15"/>
    <mergeCell ref="A11:F11"/>
    <mergeCell ref="A38:D39"/>
  </mergeCells>
  <dataValidations count="4">
    <dataValidation type="list" allowBlank="1" sqref="B43" xr:uid="{00000000-0002-0000-0100-000000000000}">
      <formula1>"particuliere,sociale"</formula1>
    </dataValidation>
    <dataValidation type="list" allowBlank="1" sqref="B44" xr:uid="{00000000-0002-0000-0100-000001000000}">
      <formula1>"kapitaaldekkingsstelsel,omslagstelsel"</formula1>
    </dataValidation>
    <dataValidation type="list" allowBlank="1" sqref="B45" xr:uid="{00000000-0002-0000-0100-000002000000}">
      <formula1>"asymmetrische informatie,collectieve dwang,intertemporele ruil"</formula1>
    </dataValidation>
    <dataValidation type="list" allowBlank="1" sqref="B46" xr:uid="{00000000-0002-0000-0100-000003000000}">
      <formula1>"averechtse selectie,meeliftgedrag,verzonken kosten"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4"/>
  <sheetViews>
    <sheetView workbookViewId="0">
      <pane ySplit="1" topLeftCell="A2" activePane="bottomLeft" state="frozen"/>
      <selection pane="bottomLeft" activeCell="I62" sqref="I62"/>
    </sheetView>
  </sheetViews>
  <sheetFormatPr defaultRowHeight="15"/>
  <cols>
    <col min="1" max="1" width="40.42578125" customWidth="1"/>
    <col min="2" max="6" width="18" customWidth="1"/>
  </cols>
  <sheetData>
    <row r="1" spans="1:6" ht="27.95" customHeight="1">
      <c r="A1" s="29" t="s">
        <v>56</v>
      </c>
      <c r="B1" s="38"/>
      <c r="C1" s="38"/>
      <c r="D1" s="38"/>
      <c r="E1" s="38"/>
      <c r="F1" s="39"/>
    </row>
    <row r="3" spans="1:6" ht="20.100000000000001" customHeight="1">
      <c r="A3" s="28" t="s">
        <v>57</v>
      </c>
      <c r="B3" s="38"/>
      <c r="C3" s="38"/>
      <c r="D3" s="38"/>
      <c r="E3" s="38"/>
      <c r="F3" s="39"/>
    </row>
    <row r="4" spans="1:6">
      <c r="A4" s="1" t="s">
        <v>58</v>
      </c>
    </row>
    <row r="5" spans="1:6">
      <c r="A5" s="2" t="s">
        <v>59</v>
      </c>
      <c r="B5" s="3">
        <v>-1.2</v>
      </c>
      <c r="C5" s="2" t="s">
        <v>60</v>
      </c>
      <c r="D5" s="8">
        <v>44640</v>
      </c>
    </row>
    <row r="6" spans="1:6">
      <c r="A6" s="2" t="s">
        <v>61</v>
      </c>
      <c r="B6" s="3">
        <v>1.8</v>
      </c>
      <c r="C6" s="2" t="s">
        <v>62</v>
      </c>
      <c r="D6" s="8">
        <v>-34500</v>
      </c>
    </row>
    <row r="8" spans="1:6">
      <c r="A8" s="32" t="s">
        <v>63</v>
      </c>
      <c r="B8" s="38"/>
      <c r="C8" s="38"/>
      <c r="D8" s="38"/>
      <c r="E8" s="38"/>
      <c r="F8" s="39"/>
    </row>
    <row r="9" spans="1:6">
      <c r="A9" s="2" t="s">
        <v>64</v>
      </c>
      <c r="B9" s="13">
        <f>(D6-D5)/(B5-B6)</f>
        <v>26380</v>
      </c>
      <c r="C9" s="6"/>
      <c r="D9" s="6"/>
      <c r="E9" s="6"/>
      <c r="F9" s="6"/>
    </row>
    <row r="10" spans="1:6">
      <c r="A10" s="2" t="s">
        <v>65</v>
      </c>
      <c r="B10" s="14">
        <f>B5*B9+D5</f>
        <v>12984</v>
      </c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3" spans="1:6" ht="20.100000000000001" customHeight="1">
      <c r="A13" s="28" t="s">
        <v>66</v>
      </c>
      <c r="B13" s="38"/>
      <c r="C13" s="38"/>
      <c r="D13" s="38"/>
      <c r="E13" s="38"/>
      <c r="F13" s="39"/>
    </row>
    <row r="14" spans="1:6">
      <c r="A14" s="1" t="s">
        <v>22</v>
      </c>
    </row>
    <row r="15" spans="1:6">
      <c r="A15" s="2" t="s">
        <v>67</v>
      </c>
      <c r="B15" s="9">
        <v>25000</v>
      </c>
    </row>
    <row r="16" spans="1:6">
      <c r="A16" s="2" t="s">
        <v>68</v>
      </c>
      <c r="B16" s="8">
        <v>900</v>
      </c>
    </row>
    <row r="18" spans="1:6">
      <c r="A18" s="32" t="s">
        <v>32</v>
      </c>
      <c r="B18" s="38"/>
      <c r="C18" s="38"/>
      <c r="D18" s="38"/>
      <c r="E18" s="38"/>
      <c r="F18" s="39"/>
    </row>
    <row r="19" spans="1:6">
      <c r="A19" s="2" t="s">
        <v>69</v>
      </c>
      <c r="B19" s="14">
        <f>B5*B15+D5</f>
        <v>14640</v>
      </c>
      <c r="C19" s="6"/>
      <c r="D19" s="6"/>
      <c r="E19" s="6"/>
      <c r="F19" s="6"/>
    </row>
    <row r="20" spans="1:6">
      <c r="A20" s="2" t="s">
        <v>70</v>
      </c>
      <c r="B20" s="14">
        <f>B6*B15+D6</f>
        <v>10500</v>
      </c>
      <c r="C20" s="6"/>
      <c r="D20" s="6"/>
      <c r="E20" s="6"/>
      <c r="F20" s="6"/>
    </row>
    <row r="21" spans="1:6">
      <c r="A21" s="2" t="s">
        <v>71</v>
      </c>
      <c r="B21" s="14">
        <f>B19-B20</f>
        <v>4140</v>
      </c>
      <c r="C21" s="6"/>
      <c r="D21" s="6"/>
      <c r="E21" s="6"/>
      <c r="F21" s="6"/>
    </row>
    <row r="22" spans="1:6">
      <c r="A22" s="2" t="s">
        <v>72</v>
      </c>
      <c r="B22" s="14">
        <f>MAX(0,B21)</f>
        <v>4140</v>
      </c>
      <c r="C22" s="6"/>
      <c r="D22" s="6"/>
      <c r="E22" s="6"/>
      <c r="F22" s="6"/>
    </row>
    <row r="23" spans="1:6">
      <c r="A23" s="2" t="s">
        <v>73</v>
      </c>
      <c r="B23" s="14">
        <f>MAX(0,B22-B16)</f>
        <v>3240</v>
      </c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6" spans="1:6">
      <c r="A26" s="34" t="s">
        <v>74</v>
      </c>
      <c r="B26" s="40"/>
      <c r="C26" s="40"/>
      <c r="D26" s="41"/>
      <c r="E26" s="36">
        <f>B23</f>
        <v>3240</v>
      </c>
      <c r="F26" s="41"/>
    </row>
    <row r="27" spans="1:6">
      <c r="A27" s="45"/>
      <c r="B27" s="46"/>
      <c r="C27" s="46"/>
      <c r="D27" s="47"/>
      <c r="E27" s="45"/>
      <c r="F27" s="47"/>
    </row>
    <row r="29" spans="1:6" ht="20.100000000000001" customHeight="1">
      <c r="A29" s="28" t="s">
        <v>75</v>
      </c>
      <c r="B29" s="43"/>
      <c r="C29" s="43"/>
      <c r="D29" s="43"/>
      <c r="E29" s="43"/>
      <c r="F29" s="43"/>
    </row>
    <row r="30" spans="1:6">
      <c r="A30" s="27" t="s">
        <v>76</v>
      </c>
      <c r="B30" s="43"/>
      <c r="C30" s="43"/>
      <c r="D30" s="43"/>
      <c r="E30" s="43"/>
      <c r="F30" s="43"/>
    </row>
    <row r="31" spans="1:6">
      <c r="A31" s="2" t="s">
        <v>47</v>
      </c>
      <c r="B31" s="30"/>
      <c r="C31" s="30"/>
      <c r="D31" s="30"/>
      <c r="E31" s="30"/>
      <c r="F31" s="30"/>
    </row>
    <row r="32" spans="1:6">
      <c r="A32" s="2" t="s">
        <v>48</v>
      </c>
      <c r="B32" s="30"/>
      <c r="C32" s="30"/>
      <c r="D32" s="30"/>
      <c r="E32" s="30"/>
      <c r="F32" s="30"/>
    </row>
    <row r="33" spans="1:6">
      <c r="B33" s="30"/>
      <c r="C33" s="30"/>
      <c r="D33" s="30"/>
      <c r="E33" s="30"/>
      <c r="F33" s="30"/>
    </row>
    <row r="34" spans="1:6">
      <c r="B34" s="30"/>
      <c r="C34" s="30"/>
      <c r="D34" s="30"/>
      <c r="E34" s="30"/>
      <c r="F34" s="30"/>
    </row>
    <row r="35" spans="1:6">
      <c r="A35" s="1" t="s">
        <v>49</v>
      </c>
      <c r="B35" s="30"/>
      <c r="C35" s="30"/>
      <c r="D35" s="30"/>
      <c r="E35" s="30"/>
      <c r="F35" s="30"/>
    </row>
    <row r="36" spans="1:6">
      <c r="B36" s="30"/>
      <c r="C36" s="30"/>
      <c r="D36" s="30"/>
      <c r="E36" s="30"/>
      <c r="F36" s="30"/>
    </row>
    <row r="37" spans="1:6">
      <c r="A37" s="1" t="s">
        <v>50</v>
      </c>
      <c r="B37" s="31" t="s">
        <v>51</v>
      </c>
      <c r="C37" s="31"/>
      <c r="D37" s="31"/>
      <c r="E37" s="31"/>
      <c r="F37" s="31"/>
    </row>
    <row r="39" spans="1:6" ht="20.100000000000001" customHeight="1">
      <c r="A39" s="28" t="s">
        <v>77</v>
      </c>
      <c r="B39" s="43"/>
      <c r="C39" s="43"/>
      <c r="D39" s="43"/>
      <c r="E39" s="43"/>
      <c r="F39" s="43"/>
    </row>
    <row r="40" spans="1:6">
      <c r="A40" s="27" t="s">
        <v>78</v>
      </c>
      <c r="B40" s="43"/>
      <c r="C40" s="43"/>
      <c r="D40" s="43"/>
      <c r="E40" s="43"/>
      <c r="F40" s="43"/>
    </row>
    <row r="41" spans="1:6">
      <c r="A41" s="2" t="s">
        <v>47</v>
      </c>
      <c r="B41" s="30"/>
      <c r="C41" s="30"/>
      <c r="D41" s="30"/>
      <c r="E41" s="30"/>
      <c r="F41" s="30"/>
    </row>
    <row r="42" spans="1:6">
      <c r="A42" s="2" t="s">
        <v>48</v>
      </c>
      <c r="B42" s="30"/>
      <c r="C42" s="30"/>
      <c r="D42" s="30"/>
      <c r="E42" s="30"/>
      <c r="F42" s="30"/>
    </row>
    <row r="43" spans="1:6">
      <c r="B43" s="30"/>
      <c r="C43" s="30"/>
      <c r="D43" s="30"/>
      <c r="E43" s="30"/>
      <c r="F43" s="30"/>
    </row>
    <row r="44" spans="1:6">
      <c r="B44" s="30"/>
      <c r="C44" s="30"/>
      <c r="D44" s="30"/>
      <c r="E44" s="30"/>
      <c r="F44" s="30"/>
    </row>
    <row r="45" spans="1:6">
      <c r="A45" s="1" t="s">
        <v>49</v>
      </c>
      <c r="B45" s="30"/>
      <c r="C45" s="30"/>
      <c r="D45" s="30"/>
      <c r="E45" s="30"/>
      <c r="F45" s="30"/>
    </row>
    <row r="46" spans="1:6">
      <c r="B46" s="30"/>
      <c r="C46" s="30"/>
      <c r="D46" s="30"/>
      <c r="E46" s="30"/>
      <c r="F46" s="30"/>
    </row>
    <row r="47" spans="1:6">
      <c r="A47" s="1" t="s">
        <v>50</v>
      </c>
      <c r="B47" s="31" t="s">
        <v>51</v>
      </c>
      <c r="C47" s="31"/>
      <c r="D47" s="31"/>
      <c r="E47" s="31"/>
      <c r="F47" s="31"/>
    </row>
    <row r="49" spans="1:6" ht="20.100000000000001" customHeight="1">
      <c r="A49" s="28" t="s">
        <v>79</v>
      </c>
      <c r="B49" s="43"/>
      <c r="C49" s="43"/>
      <c r="D49" s="43"/>
      <c r="E49" s="43"/>
      <c r="F49" s="43"/>
    </row>
    <row r="50" spans="1:6">
      <c r="A50" s="27" t="s">
        <v>80</v>
      </c>
      <c r="B50" s="43"/>
      <c r="C50" s="43"/>
      <c r="D50" s="43"/>
      <c r="E50" s="43"/>
      <c r="F50" s="43"/>
    </row>
    <row r="51" spans="1:6">
      <c r="A51" s="2" t="s">
        <v>47</v>
      </c>
      <c r="B51" s="30"/>
      <c r="C51" s="30"/>
      <c r="D51" s="30"/>
      <c r="E51" s="30"/>
      <c r="F51" s="30"/>
    </row>
    <row r="52" spans="1:6">
      <c r="A52" s="2" t="s">
        <v>48</v>
      </c>
      <c r="B52" s="30"/>
      <c r="C52" s="30"/>
      <c r="D52" s="30"/>
      <c r="E52" s="30"/>
      <c r="F52" s="30"/>
    </row>
    <row r="53" spans="1:6">
      <c r="B53" s="30"/>
      <c r="C53" s="30"/>
      <c r="D53" s="30"/>
      <c r="E53" s="30"/>
      <c r="F53" s="30"/>
    </row>
    <row r="54" spans="1:6">
      <c r="B54" s="30"/>
      <c r="C54" s="30"/>
      <c r="D54" s="30"/>
      <c r="E54" s="30"/>
      <c r="F54" s="30"/>
    </row>
    <row r="55" spans="1:6">
      <c r="A55" s="1" t="s">
        <v>49</v>
      </c>
      <c r="B55" s="30"/>
      <c r="C55" s="30"/>
      <c r="D55" s="30"/>
      <c r="E55" s="30"/>
      <c r="F55" s="30"/>
    </row>
    <row r="56" spans="1:6">
      <c r="B56" s="30"/>
      <c r="C56" s="30"/>
      <c r="D56" s="30"/>
      <c r="E56" s="30"/>
      <c r="F56" s="30"/>
    </row>
    <row r="57" spans="1:6">
      <c r="A57" s="1" t="s">
        <v>50</v>
      </c>
      <c r="B57" s="31" t="s">
        <v>51</v>
      </c>
      <c r="C57" s="31"/>
      <c r="D57" s="31"/>
      <c r="E57" s="31"/>
      <c r="F57" s="31"/>
    </row>
    <row r="59" spans="1:6" ht="20.100000000000001" customHeight="1">
      <c r="A59" s="28" t="s">
        <v>81</v>
      </c>
      <c r="B59" s="43"/>
      <c r="C59" s="43"/>
      <c r="D59" s="43"/>
      <c r="E59" s="43"/>
      <c r="F59" s="43"/>
    </row>
    <row r="60" spans="1:6">
      <c r="A60" s="27" t="s">
        <v>40</v>
      </c>
      <c r="B60" s="43"/>
      <c r="C60" s="43"/>
      <c r="D60" s="43"/>
      <c r="E60" s="43"/>
      <c r="F60" s="43"/>
    </row>
    <row r="61" spans="1:6">
      <c r="A61" s="2" t="s">
        <v>82</v>
      </c>
      <c r="B61" s="20"/>
      <c r="C61" s="6"/>
      <c r="D61" s="6"/>
      <c r="E61" s="6"/>
      <c r="F61" s="6"/>
    </row>
    <row r="62" spans="1:6">
      <c r="A62" s="2" t="s">
        <v>83</v>
      </c>
      <c r="B62" s="20"/>
      <c r="C62" s="6"/>
      <c r="D62" s="6"/>
      <c r="E62" s="6"/>
      <c r="F62" s="6"/>
    </row>
    <row r="63" spans="1:6">
      <c r="A63" s="2" t="s">
        <v>84</v>
      </c>
      <c r="B63" s="20"/>
      <c r="C63" s="6"/>
      <c r="D63" s="6"/>
      <c r="E63" s="6"/>
      <c r="F63" s="6"/>
    </row>
    <row r="64" spans="1:6">
      <c r="A64" s="2" t="s">
        <v>85</v>
      </c>
      <c r="B64" s="20"/>
      <c r="C64" s="6"/>
      <c r="D64" s="6"/>
      <c r="E64" s="6"/>
      <c r="F64" s="6"/>
    </row>
  </sheetData>
  <mergeCells count="27">
    <mergeCell ref="A59:F59"/>
    <mergeCell ref="A49:F49"/>
    <mergeCell ref="A60:F60"/>
    <mergeCell ref="A1:F1"/>
    <mergeCell ref="B51:F51"/>
    <mergeCell ref="B41:F41"/>
    <mergeCell ref="B57:F57"/>
    <mergeCell ref="A13:F13"/>
    <mergeCell ref="B37:F37"/>
    <mergeCell ref="B35:F36"/>
    <mergeCell ref="A40:F40"/>
    <mergeCell ref="A30:F30"/>
    <mergeCell ref="A39:F39"/>
    <mergeCell ref="A3:F3"/>
    <mergeCell ref="B52:F54"/>
    <mergeCell ref="B55:F56"/>
    <mergeCell ref="E26:F27"/>
    <mergeCell ref="A8:F8"/>
    <mergeCell ref="A26:D27"/>
    <mergeCell ref="B42:F44"/>
    <mergeCell ref="B45:F46"/>
    <mergeCell ref="A29:F29"/>
    <mergeCell ref="B47:F47"/>
    <mergeCell ref="B32:F34"/>
    <mergeCell ref="B31:F31"/>
    <mergeCell ref="A18:F18"/>
    <mergeCell ref="A50:F50"/>
  </mergeCells>
  <dataValidations count="4">
    <dataValidation type="list" allowBlank="1" sqref="B61" xr:uid="{00000000-0002-0000-0200-000000000000}">
      <formula1>"daalt,stijgt"</formula1>
    </dataValidation>
    <dataValidation type="list" allowBlank="1" sqref="B62" xr:uid="{00000000-0002-0000-0200-000001000000}">
      <formula1>"aanbodlijn,vraaglijn"</formula1>
    </dataValidation>
    <dataValidation type="list" allowBlank="1" sqref="B63" xr:uid="{00000000-0002-0000-0200-000002000000}">
      <formula1>"links,rechts"</formula1>
    </dataValidation>
    <dataValidation type="list" allowBlank="1" sqref="B64" xr:uid="{00000000-0002-0000-0200-000003000000}">
      <formula1>"afname,toename"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workbookViewId="0">
      <pane ySplit="1" topLeftCell="A21" activePane="bottomLeft" state="frozen"/>
      <selection pane="bottomLeft" activeCell="B24" sqref="B24"/>
    </sheetView>
  </sheetViews>
  <sheetFormatPr defaultRowHeight="15"/>
  <cols>
    <col min="1" max="1" width="50.7109375" customWidth="1"/>
    <col min="2" max="6" width="18" customWidth="1"/>
  </cols>
  <sheetData>
    <row r="1" spans="1:6" ht="27.95" customHeight="1">
      <c r="A1" s="29" t="s">
        <v>86</v>
      </c>
      <c r="B1" s="38"/>
      <c r="C1" s="38"/>
      <c r="D1" s="38"/>
      <c r="E1" s="38"/>
      <c r="F1" s="39"/>
    </row>
    <row r="3" spans="1:6" ht="20.100000000000001" customHeight="1">
      <c r="A3" s="28" t="s">
        <v>87</v>
      </c>
      <c r="B3" s="38"/>
      <c r="C3" s="38"/>
      <c r="D3" s="38"/>
      <c r="E3" s="38"/>
      <c r="F3" s="39"/>
    </row>
    <row r="4" spans="1:6">
      <c r="A4" s="1" t="s">
        <v>88</v>
      </c>
    </row>
    <row r="5" spans="1:6">
      <c r="A5" s="2" t="s">
        <v>89</v>
      </c>
      <c r="B5" s="9">
        <v>68507</v>
      </c>
    </row>
    <row r="6" spans="1:6">
      <c r="A6" s="2" t="s">
        <v>90</v>
      </c>
      <c r="B6" s="15">
        <v>0.371</v>
      </c>
    </row>
    <row r="7" spans="1:6">
      <c r="A7" s="2" t="s">
        <v>91</v>
      </c>
      <c r="B7" s="15">
        <v>0.495</v>
      </c>
    </row>
    <row r="9" spans="1:6">
      <c r="A9" s="1" t="s">
        <v>92</v>
      </c>
    </row>
    <row r="10" spans="1:6">
      <c r="A10" s="16" t="s">
        <v>93</v>
      </c>
      <c r="B10" s="16" t="s">
        <v>94</v>
      </c>
      <c r="C10" s="16" t="s">
        <v>95</v>
      </c>
      <c r="D10" s="16" t="s">
        <v>96</v>
      </c>
      <c r="E10" s="16" t="s">
        <v>97</v>
      </c>
      <c r="F10" s="16" t="s">
        <v>98</v>
      </c>
    </row>
    <row r="11" spans="1:6">
      <c r="A11" s="17" t="s">
        <v>99</v>
      </c>
      <c r="B11" s="17" t="s">
        <v>100</v>
      </c>
      <c r="C11" s="8">
        <v>84</v>
      </c>
      <c r="D11" s="17" t="s">
        <v>101</v>
      </c>
      <c r="E11" s="9">
        <v>14065</v>
      </c>
      <c r="F11" s="18">
        <f>IF(C11&lt;51,0,IF(C11&lt;=88,0.14,IF(C11&lt;=112,0.2,0.25)))</f>
        <v>0.14000000000000001</v>
      </c>
    </row>
    <row r="12" spans="1:6">
      <c r="A12" s="17" t="s">
        <v>102</v>
      </c>
      <c r="B12" s="17" t="s">
        <v>103</v>
      </c>
      <c r="C12" s="8">
        <v>85</v>
      </c>
      <c r="D12" s="17" t="s">
        <v>101</v>
      </c>
      <c r="E12" s="9">
        <v>15805</v>
      </c>
      <c r="F12" s="18">
        <f>IF(C12&lt;51,0,IF(C12&lt;=88,0.14,IF(C12&lt;=112,0.2,0.25)))</f>
        <v>0.14000000000000001</v>
      </c>
    </row>
    <row r="13" spans="1:6">
      <c r="A13" s="17" t="s">
        <v>104</v>
      </c>
      <c r="B13" s="17" t="s">
        <v>105</v>
      </c>
      <c r="C13" s="8">
        <v>89</v>
      </c>
      <c r="D13" s="17" t="s">
        <v>101</v>
      </c>
      <c r="E13" s="9">
        <v>15595</v>
      </c>
      <c r="F13" s="18">
        <f>IF(C13&lt;51,0,IF(C13&lt;=88,0.14,IF(C13&lt;=112,0.2,0.25)))</f>
        <v>0.2</v>
      </c>
    </row>
    <row r="14" spans="1:6">
      <c r="A14" s="17" t="s">
        <v>106</v>
      </c>
      <c r="B14" s="17" t="s">
        <v>107</v>
      </c>
      <c r="C14" s="8">
        <v>89</v>
      </c>
      <c r="D14" s="17" t="s">
        <v>101</v>
      </c>
      <c r="E14" s="9">
        <v>15865</v>
      </c>
      <c r="F14" s="18">
        <f>IF(C14&lt;51,0,IF(C14&lt;=88,0.14,IF(C14&lt;=112,0.2,0.25)))</f>
        <v>0.2</v>
      </c>
    </row>
    <row r="16" spans="1:6" ht="20.100000000000001" customHeight="1">
      <c r="A16" s="28" t="s">
        <v>108</v>
      </c>
      <c r="B16" s="38"/>
      <c r="C16" s="38"/>
      <c r="D16" s="38"/>
      <c r="E16" s="38"/>
      <c r="F16" s="39"/>
    </row>
    <row r="17" spans="1:6">
      <c r="A17" s="1" t="s">
        <v>22</v>
      </c>
    </row>
    <row r="18" spans="1:6">
      <c r="A18" s="2" t="s">
        <v>109</v>
      </c>
      <c r="B18" s="9">
        <v>35000</v>
      </c>
    </row>
    <row r="20" spans="1:6">
      <c r="A20" s="2" t="s">
        <v>110</v>
      </c>
      <c r="B20" s="19">
        <f>MIN(F11:F14)</f>
        <v>0.14000000000000001</v>
      </c>
      <c r="C20" s="6"/>
      <c r="D20" s="6"/>
      <c r="E20" s="6"/>
      <c r="F20" s="6"/>
    </row>
    <row r="21" spans="1:6">
      <c r="A21" s="2" t="s">
        <v>111</v>
      </c>
      <c r="B21" s="13">
        <f>_xlfn.SINGLE(_xlfn.MINIFS(E11:E14, F11:F14, B20))</f>
        <v>14065</v>
      </c>
      <c r="C21" s="6"/>
      <c r="D21" s="6"/>
      <c r="E21" s="6"/>
      <c r="F21" s="6"/>
    </row>
    <row r="22" spans="1:6">
      <c r="A22" s="2" t="s">
        <v>112</v>
      </c>
      <c r="B22" s="12">
        <f>B21*B20</f>
        <v>1969.1000000000001</v>
      </c>
      <c r="C22" s="6"/>
      <c r="D22" s="6"/>
      <c r="E22" s="6"/>
      <c r="F22" s="6"/>
    </row>
    <row r="23" spans="1:6">
      <c r="A23" s="2" t="s">
        <v>113</v>
      </c>
      <c r="B23" s="12">
        <f>B18+B22</f>
        <v>36969.1</v>
      </c>
      <c r="C23" s="6"/>
      <c r="D23" s="6"/>
      <c r="E23" s="6"/>
      <c r="F23" s="6"/>
    </row>
    <row r="24" spans="1:6">
      <c r="A24" s="2" t="s">
        <v>114</v>
      </c>
      <c r="B24" s="12">
        <f>B22*IF(B23&lt;=B5,B6,B7)</f>
        <v>730.53610000000003</v>
      </c>
      <c r="C24" s="6"/>
      <c r="D24" s="6"/>
      <c r="E24" s="6"/>
      <c r="F24" s="6"/>
    </row>
    <row r="25" spans="1:6">
      <c r="A25" s="6"/>
      <c r="B25" s="6"/>
      <c r="C25" s="6"/>
      <c r="D25" s="6"/>
      <c r="E25" s="6"/>
      <c r="F25" s="6"/>
    </row>
    <row r="27" spans="1:6">
      <c r="A27" s="34" t="s">
        <v>115</v>
      </c>
      <c r="B27" s="40"/>
      <c r="C27" s="40"/>
      <c r="D27" s="41"/>
      <c r="E27" s="35">
        <f>B24</f>
        <v>730.53610000000003</v>
      </c>
      <c r="F27" s="41"/>
    </row>
    <row r="28" spans="1:6">
      <c r="A28" s="45"/>
      <c r="B28" s="46"/>
      <c r="C28" s="46"/>
      <c r="D28" s="47"/>
      <c r="E28" s="45"/>
      <c r="F28" s="47"/>
    </row>
    <row r="30" spans="1:6" ht="20.100000000000001" customHeight="1">
      <c r="A30" s="28" t="s">
        <v>116</v>
      </c>
      <c r="B30" s="43"/>
      <c r="C30" s="43"/>
      <c r="D30" s="43"/>
      <c r="E30" s="43"/>
      <c r="F30" s="43"/>
    </row>
    <row r="31" spans="1:6">
      <c r="A31" s="27" t="s">
        <v>117</v>
      </c>
      <c r="B31" s="43"/>
      <c r="C31" s="43"/>
      <c r="D31" s="43"/>
      <c r="E31" s="43"/>
      <c r="F31" s="43"/>
    </row>
    <row r="32" spans="1:6">
      <c r="A32" s="2" t="s">
        <v>47</v>
      </c>
      <c r="B32" s="30"/>
      <c r="C32" s="30"/>
      <c r="D32" s="30"/>
      <c r="E32" s="30"/>
      <c r="F32" s="30"/>
    </row>
    <row r="33" spans="1:6">
      <c r="A33" s="2" t="s">
        <v>48</v>
      </c>
      <c r="B33" s="30"/>
      <c r="C33" s="30"/>
      <c r="D33" s="30"/>
      <c r="E33" s="30"/>
      <c r="F33" s="30"/>
    </row>
    <row r="34" spans="1:6">
      <c r="B34" s="30"/>
      <c r="C34" s="30"/>
      <c r="D34" s="30"/>
      <c r="E34" s="30"/>
      <c r="F34" s="30"/>
    </row>
    <row r="35" spans="1:6">
      <c r="B35" s="30"/>
      <c r="C35" s="30"/>
      <c r="D35" s="30"/>
      <c r="E35" s="30"/>
      <c r="F35" s="30"/>
    </row>
    <row r="36" spans="1:6">
      <c r="A36" s="1" t="s">
        <v>49</v>
      </c>
      <c r="B36" s="30"/>
      <c r="C36" s="30"/>
      <c r="D36" s="30"/>
      <c r="E36" s="30"/>
      <c r="F36" s="30"/>
    </row>
    <row r="37" spans="1:6">
      <c r="B37" s="30"/>
      <c r="C37" s="30"/>
      <c r="D37" s="30"/>
      <c r="E37" s="30"/>
      <c r="F37" s="30"/>
    </row>
    <row r="38" spans="1:6">
      <c r="A38" s="1" t="s">
        <v>50</v>
      </c>
      <c r="B38" s="31" t="s">
        <v>51</v>
      </c>
      <c r="C38" s="31"/>
      <c r="D38" s="31"/>
      <c r="E38" s="31"/>
      <c r="F38" s="31"/>
    </row>
    <row r="40" spans="1:6" ht="20.100000000000001" customHeight="1">
      <c r="A40" s="28" t="s">
        <v>118</v>
      </c>
      <c r="B40" s="43"/>
      <c r="C40" s="43"/>
      <c r="D40" s="43"/>
      <c r="E40" s="43"/>
      <c r="F40" s="43"/>
    </row>
    <row r="41" spans="1:6">
      <c r="A41" s="27" t="s">
        <v>119</v>
      </c>
      <c r="B41" s="43"/>
      <c r="C41" s="43"/>
      <c r="D41" s="43"/>
      <c r="E41" s="43"/>
      <c r="F41" s="43"/>
    </row>
    <row r="42" spans="1:6">
      <c r="A42" s="2" t="s">
        <v>47</v>
      </c>
      <c r="B42" s="30"/>
      <c r="C42" s="30"/>
      <c r="D42" s="30"/>
      <c r="E42" s="30"/>
      <c r="F42" s="30"/>
    </row>
    <row r="43" spans="1:6">
      <c r="A43" s="2" t="s">
        <v>48</v>
      </c>
      <c r="B43" s="30"/>
      <c r="C43" s="30"/>
      <c r="D43" s="30"/>
      <c r="E43" s="30"/>
      <c r="F43" s="30"/>
    </row>
    <row r="44" spans="1:6">
      <c r="B44" s="30"/>
      <c r="C44" s="30"/>
      <c r="D44" s="30"/>
      <c r="E44" s="30"/>
      <c r="F44" s="30"/>
    </row>
    <row r="45" spans="1:6">
      <c r="B45" s="30"/>
      <c r="C45" s="30"/>
      <c r="D45" s="30"/>
      <c r="E45" s="30"/>
      <c r="F45" s="30"/>
    </row>
    <row r="46" spans="1:6">
      <c r="A46" s="1" t="s">
        <v>49</v>
      </c>
      <c r="B46" s="30"/>
      <c r="C46" s="30"/>
      <c r="D46" s="30"/>
      <c r="E46" s="30"/>
      <c r="F46" s="30"/>
    </row>
    <row r="47" spans="1:6">
      <c r="B47" s="30"/>
      <c r="C47" s="30"/>
      <c r="D47" s="30"/>
      <c r="E47" s="30"/>
      <c r="F47" s="30"/>
    </row>
    <row r="48" spans="1:6">
      <c r="A48" s="1" t="s">
        <v>50</v>
      </c>
      <c r="B48" s="31" t="s">
        <v>51</v>
      </c>
      <c r="C48" s="31"/>
      <c r="D48" s="31"/>
      <c r="E48" s="31"/>
      <c r="F48" s="31"/>
    </row>
  </sheetData>
  <mergeCells count="17">
    <mergeCell ref="B43:F45"/>
    <mergeCell ref="B46:F47"/>
    <mergeCell ref="A1:F1"/>
    <mergeCell ref="B42:F42"/>
    <mergeCell ref="B48:F48"/>
    <mergeCell ref="A31:F31"/>
    <mergeCell ref="B33:F35"/>
    <mergeCell ref="E27:F28"/>
    <mergeCell ref="A40:F40"/>
    <mergeCell ref="A3:F3"/>
    <mergeCell ref="A30:F30"/>
    <mergeCell ref="B36:F37"/>
    <mergeCell ref="A16:F16"/>
    <mergeCell ref="A41:F41"/>
    <mergeCell ref="A27:D28"/>
    <mergeCell ref="B32:F32"/>
    <mergeCell ref="B38:F3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8" customWidth="1"/>
    <col min="2" max="6" width="22" customWidth="1"/>
  </cols>
  <sheetData>
    <row r="1" spans="1:6" ht="27.95" customHeight="1">
      <c r="A1" s="29" t="s">
        <v>120</v>
      </c>
      <c r="B1" s="38"/>
      <c r="C1" s="38"/>
      <c r="D1" s="38"/>
      <c r="E1" s="38"/>
      <c r="F1" s="39"/>
    </row>
    <row r="3" spans="1:6" ht="20.100000000000001" customHeight="1">
      <c r="A3" s="28" t="s">
        <v>121</v>
      </c>
      <c r="B3" s="38"/>
      <c r="C3" s="38"/>
      <c r="D3" s="38"/>
      <c r="E3" s="38"/>
      <c r="F3" s="39"/>
    </row>
    <row r="4" spans="1:6">
      <c r="A4" s="27" t="s">
        <v>122</v>
      </c>
      <c r="B4" s="40"/>
      <c r="C4" s="40"/>
      <c r="D4" s="40"/>
      <c r="E4" s="40"/>
      <c r="F4" s="41"/>
    </row>
    <row r="5" spans="1:6">
      <c r="A5" s="42"/>
      <c r="B5" s="43"/>
      <c r="C5" s="43"/>
      <c r="D5" s="43"/>
      <c r="E5" s="43"/>
      <c r="F5" s="44"/>
    </row>
    <row r="6" spans="1:6">
      <c r="A6" s="45"/>
      <c r="B6" s="46"/>
      <c r="C6" s="46"/>
      <c r="D6" s="46"/>
      <c r="E6" s="46"/>
      <c r="F6" s="47"/>
    </row>
    <row r="8" spans="1:6">
      <c r="A8" s="1" t="s">
        <v>123</v>
      </c>
    </row>
    <row r="9" spans="1:6">
      <c r="A9" s="30" t="s">
        <v>124</v>
      </c>
      <c r="B9" s="40"/>
      <c r="C9" s="40"/>
      <c r="D9" s="40"/>
      <c r="E9" s="40"/>
      <c r="F9" s="41"/>
    </row>
    <row r="10" spans="1:6">
      <c r="A10" s="42"/>
      <c r="B10" s="43"/>
      <c r="C10" s="43"/>
      <c r="D10" s="43"/>
      <c r="E10" s="43"/>
      <c r="F10" s="44"/>
    </row>
    <row r="11" spans="1:6">
      <c r="A11" s="45"/>
      <c r="B11" s="46"/>
      <c r="C11" s="46"/>
      <c r="D11" s="46"/>
      <c r="E11" s="46"/>
      <c r="F11" s="47"/>
    </row>
    <row r="13" spans="1:6">
      <c r="A13" s="1" t="s">
        <v>125</v>
      </c>
    </row>
    <row r="14" spans="1:6">
      <c r="A14" s="30" t="s">
        <v>126</v>
      </c>
      <c r="B14" s="40"/>
      <c r="C14" s="40"/>
      <c r="D14" s="40"/>
      <c r="E14" s="40"/>
      <c r="F14" s="41"/>
    </row>
    <row r="15" spans="1:6">
      <c r="A15" s="42"/>
      <c r="B15" s="43"/>
      <c r="C15" s="43"/>
      <c r="D15" s="43"/>
      <c r="E15" s="43"/>
      <c r="F15" s="44"/>
    </row>
    <row r="16" spans="1:6">
      <c r="A16" s="45"/>
      <c r="B16" s="46"/>
      <c r="C16" s="46"/>
      <c r="D16" s="46"/>
      <c r="E16" s="46"/>
      <c r="F16" s="47"/>
    </row>
    <row r="18" spans="1:6">
      <c r="A18" s="1" t="s">
        <v>127</v>
      </c>
    </row>
    <row r="19" spans="1:6">
      <c r="A19" s="30" t="s">
        <v>128</v>
      </c>
      <c r="B19" s="40"/>
      <c r="C19" s="40"/>
      <c r="D19" s="40"/>
      <c r="E19" s="40"/>
      <c r="F19" s="41"/>
    </row>
    <row r="20" spans="1:6">
      <c r="A20" s="42"/>
      <c r="B20" s="43"/>
      <c r="C20" s="43"/>
      <c r="D20" s="43"/>
      <c r="E20" s="43"/>
      <c r="F20" s="44"/>
    </row>
    <row r="21" spans="1:6">
      <c r="A21" s="42"/>
      <c r="B21" s="43"/>
      <c r="C21" s="43"/>
      <c r="D21" s="43"/>
      <c r="E21" s="43"/>
      <c r="F21" s="44"/>
    </row>
    <row r="22" spans="1:6">
      <c r="A22" s="45"/>
      <c r="B22" s="46"/>
      <c r="C22" s="46"/>
      <c r="D22" s="46"/>
      <c r="E22" s="46"/>
      <c r="F22" s="47"/>
    </row>
    <row r="24" spans="1:6" ht="20.100000000000001" customHeight="1">
      <c r="A24" s="28" t="s">
        <v>129</v>
      </c>
      <c r="B24" s="43"/>
      <c r="C24" s="43"/>
      <c r="D24" s="43"/>
      <c r="E24" s="43"/>
      <c r="F24" s="43"/>
    </row>
    <row r="25" spans="1:6">
      <c r="A25" s="27" t="s">
        <v>130</v>
      </c>
      <c r="B25" s="43"/>
      <c r="C25" s="43"/>
      <c r="D25" s="43"/>
      <c r="E25" s="43"/>
      <c r="F25" s="43"/>
    </row>
    <row r="26" spans="1:6">
      <c r="A26" s="2" t="s">
        <v>47</v>
      </c>
      <c r="B26" s="30"/>
      <c r="C26" s="30"/>
      <c r="D26" s="30"/>
      <c r="E26" s="30"/>
      <c r="F26" s="30"/>
    </row>
    <row r="27" spans="1:6">
      <c r="A27" s="2" t="s">
        <v>48</v>
      </c>
      <c r="B27" s="30"/>
      <c r="C27" s="30"/>
      <c r="D27" s="30"/>
      <c r="E27" s="30"/>
      <c r="F27" s="30"/>
    </row>
    <row r="28" spans="1:6">
      <c r="B28" s="30"/>
      <c r="C28" s="30"/>
      <c r="D28" s="30"/>
      <c r="E28" s="30"/>
      <c r="F28" s="30"/>
    </row>
    <row r="29" spans="1:6">
      <c r="B29" s="30"/>
      <c r="C29" s="30"/>
      <c r="D29" s="30"/>
      <c r="E29" s="30"/>
      <c r="F29" s="30"/>
    </row>
    <row r="30" spans="1:6">
      <c r="A30" s="1" t="s">
        <v>49</v>
      </c>
      <c r="B30" s="30"/>
      <c r="C30" s="30"/>
      <c r="D30" s="30"/>
      <c r="E30" s="30"/>
      <c r="F30" s="30"/>
    </row>
    <row r="31" spans="1:6">
      <c r="B31" s="30"/>
      <c r="C31" s="30"/>
      <c r="D31" s="30"/>
      <c r="E31" s="30"/>
      <c r="F31" s="30"/>
    </row>
    <row r="32" spans="1:6">
      <c r="A32" s="1" t="s">
        <v>50</v>
      </c>
      <c r="B32" s="31" t="s">
        <v>51</v>
      </c>
      <c r="C32" s="31"/>
      <c r="D32" s="31"/>
      <c r="E32" s="31"/>
      <c r="F32" s="31"/>
    </row>
    <row r="34" spans="1:6" ht="20.100000000000001" customHeight="1">
      <c r="A34" s="28" t="s">
        <v>131</v>
      </c>
      <c r="B34" s="43"/>
      <c r="C34" s="43"/>
      <c r="D34" s="43"/>
      <c r="E34" s="43"/>
      <c r="F34" s="43"/>
    </row>
    <row r="35" spans="1:6">
      <c r="A35" s="27" t="s">
        <v>132</v>
      </c>
      <c r="B35" s="43"/>
      <c r="C35" s="43"/>
      <c r="D35" s="43"/>
      <c r="E35" s="43"/>
      <c r="F35" s="43"/>
    </row>
    <row r="36" spans="1:6">
      <c r="A36" s="2" t="s">
        <v>47</v>
      </c>
      <c r="B36" s="30"/>
      <c r="C36" s="30"/>
      <c r="D36" s="30"/>
      <c r="E36" s="30"/>
      <c r="F36" s="30"/>
    </row>
    <row r="37" spans="1:6">
      <c r="A37" s="2" t="s">
        <v>48</v>
      </c>
      <c r="B37" s="30"/>
      <c r="C37" s="30"/>
      <c r="D37" s="30"/>
      <c r="E37" s="30"/>
      <c r="F37" s="30"/>
    </row>
    <row r="38" spans="1:6">
      <c r="B38" s="30"/>
      <c r="C38" s="30"/>
      <c r="D38" s="30"/>
      <c r="E38" s="30"/>
      <c r="F38" s="30"/>
    </row>
    <row r="39" spans="1:6">
      <c r="B39" s="30"/>
      <c r="C39" s="30"/>
      <c r="D39" s="30"/>
      <c r="E39" s="30"/>
      <c r="F39" s="30"/>
    </row>
    <row r="40" spans="1:6">
      <c r="A40" s="1" t="s">
        <v>49</v>
      </c>
      <c r="B40" s="30"/>
      <c r="C40" s="30"/>
      <c r="D40" s="30"/>
      <c r="E40" s="30"/>
      <c r="F40" s="30"/>
    </row>
    <row r="41" spans="1:6">
      <c r="B41" s="30"/>
      <c r="C41" s="30"/>
      <c r="D41" s="30"/>
      <c r="E41" s="30"/>
      <c r="F41" s="30"/>
    </row>
    <row r="42" spans="1:6">
      <c r="A42" s="1" t="s">
        <v>50</v>
      </c>
      <c r="B42" s="31" t="s">
        <v>51</v>
      </c>
      <c r="C42" s="31"/>
      <c r="D42" s="31"/>
      <c r="E42" s="31"/>
      <c r="F42" s="31"/>
    </row>
    <row r="44" spans="1:6" ht="20.100000000000001" customHeight="1">
      <c r="A44" s="28" t="s">
        <v>133</v>
      </c>
      <c r="B44" s="43"/>
      <c r="C44" s="43"/>
      <c r="D44" s="43"/>
      <c r="E44" s="43"/>
      <c r="F44" s="43"/>
    </row>
    <row r="45" spans="1:6">
      <c r="A45" s="27" t="s">
        <v>134</v>
      </c>
      <c r="B45" s="43"/>
      <c r="C45" s="43"/>
      <c r="D45" s="43"/>
      <c r="E45" s="43"/>
      <c r="F45" s="43"/>
    </row>
    <row r="46" spans="1:6">
      <c r="A46" s="2" t="s">
        <v>47</v>
      </c>
      <c r="B46" s="30"/>
      <c r="C46" s="30"/>
      <c r="D46" s="30"/>
      <c r="E46" s="30"/>
      <c r="F46" s="30"/>
    </row>
    <row r="47" spans="1:6">
      <c r="A47" s="2" t="s">
        <v>48</v>
      </c>
      <c r="B47" s="30"/>
      <c r="C47" s="30"/>
      <c r="D47" s="30"/>
      <c r="E47" s="30"/>
      <c r="F47" s="30"/>
    </row>
    <row r="48" spans="1:6">
      <c r="B48" s="30"/>
      <c r="C48" s="30"/>
      <c r="D48" s="30"/>
      <c r="E48" s="30"/>
      <c r="F48" s="30"/>
    </row>
    <row r="49" spans="1:6">
      <c r="B49" s="30"/>
      <c r="C49" s="30"/>
      <c r="D49" s="30"/>
      <c r="E49" s="30"/>
      <c r="F49" s="30"/>
    </row>
    <row r="50" spans="1:6">
      <c r="A50" s="1" t="s">
        <v>49</v>
      </c>
      <c r="B50" s="30"/>
      <c r="C50" s="30"/>
      <c r="D50" s="30"/>
      <c r="E50" s="30"/>
      <c r="F50" s="30"/>
    </row>
    <row r="51" spans="1:6">
      <c r="B51" s="30"/>
      <c r="C51" s="30"/>
      <c r="D51" s="30"/>
      <c r="E51" s="30"/>
      <c r="F51" s="30"/>
    </row>
    <row r="52" spans="1:6">
      <c r="A52" s="1" t="s">
        <v>50</v>
      </c>
      <c r="B52" s="31" t="s">
        <v>51</v>
      </c>
      <c r="C52" s="31"/>
      <c r="D52" s="31"/>
      <c r="E52" s="31"/>
      <c r="F52" s="31"/>
    </row>
    <row r="54" spans="1:6" ht="20.100000000000001" customHeight="1">
      <c r="A54" s="28" t="s">
        <v>135</v>
      </c>
      <c r="B54" s="43"/>
      <c r="C54" s="43"/>
      <c r="D54" s="43"/>
      <c r="E54" s="43"/>
      <c r="F54" s="43"/>
    </row>
    <row r="55" spans="1:6">
      <c r="A55" s="27" t="s">
        <v>136</v>
      </c>
      <c r="B55" s="43"/>
      <c r="C55" s="43"/>
      <c r="D55" s="43"/>
      <c r="E55" s="43"/>
      <c r="F55" s="43"/>
    </row>
    <row r="56" spans="1:6">
      <c r="A56" s="2" t="s">
        <v>47</v>
      </c>
      <c r="B56" s="30"/>
      <c r="C56" s="30"/>
      <c r="D56" s="30"/>
      <c r="E56" s="30"/>
      <c r="F56" s="30"/>
    </row>
    <row r="57" spans="1:6">
      <c r="A57" s="2" t="s">
        <v>48</v>
      </c>
      <c r="B57" s="30"/>
      <c r="C57" s="30"/>
      <c r="D57" s="30"/>
      <c r="E57" s="30"/>
      <c r="F57" s="30"/>
    </row>
    <row r="58" spans="1:6">
      <c r="B58" s="30"/>
      <c r="C58" s="30"/>
      <c r="D58" s="30"/>
      <c r="E58" s="30"/>
      <c r="F58" s="30"/>
    </row>
    <row r="59" spans="1:6">
      <c r="B59" s="30"/>
      <c r="C59" s="30"/>
      <c r="D59" s="30"/>
      <c r="E59" s="30"/>
      <c r="F59" s="30"/>
    </row>
    <row r="60" spans="1:6">
      <c r="A60" s="1" t="s">
        <v>49</v>
      </c>
      <c r="B60" s="30"/>
      <c r="C60" s="30"/>
      <c r="D60" s="30"/>
      <c r="E60" s="30"/>
      <c r="F60" s="30"/>
    </row>
    <row r="61" spans="1:6">
      <c r="B61" s="30"/>
      <c r="C61" s="30"/>
      <c r="D61" s="30"/>
      <c r="E61" s="30"/>
      <c r="F61" s="30"/>
    </row>
    <row r="62" spans="1:6">
      <c r="A62" s="1" t="s">
        <v>50</v>
      </c>
      <c r="B62" s="31" t="s">
        <v>51</v>
      </c>
      <c r="C62" s="31"/>
      <c r="D62" s="31"/>
      <c r="E62" s="31"/>
      <c r="F62" s="31"/>
    </row>
  </sheetData>
  <mergeCells count="30">
    <mergeCell ref="A9:F11"/>
    <mergeCell ref="A1:F1"/>
    <mergeCell ref="A45:F45"/>
    <mergeCell ref="B36:F36"/>
    <mergeCell ref="B32:F32"/>
    <mergeCell ref="B26:F26"/>
    <mergeCell ref="A25:F25"/>
    <mergeCell ref="A3:F3"/>
    <mergeCell ref="A55:F55"/>
    <mergeCell ref="B56:F56"/>
    <mergeCell ref="B52:F52"/>
    <mergeCell ref="B42:F42"/>
    <mergeCell ref="B40:F41"/>
    <mergeCell ref="B27:F29"/>
    <mergeCell ref="A35:F35"/>
    <mergeCell ref="B30:F31"/>
    <mergeCell ref="A14:F16"/>
    <mergeCell ref="A44:F44"/>
    <mergeCell ref="A4:F6"/>
    <mergeCell ref="B50:F51"/>
    <mergeCell ref="A34:F34"/>
    <mergeCell ref="B37:F39"/>
    <mergeCell ref="A24:F24"/>
    <mergeCell ref="A54:F54"/>
    <mergeCell ref="B60:F61"/>
    <mergeCell ref="B62:F62"/>
    <mergeCell ref="A19:F22"/>
    <mergeCell ref="B47:F49"/>
    <mergeCell ref="B46:F46"/>
    <mergeCell ref="B57:F5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30" customWidth="1"/>
    <col min="2" max="6" width="18" customWidth="1"/>
  </cols>
  <sheetData>
    <row r="1" spans="1:6" ht="27.95" customHeight="1">
      <c r="A1" s="29" t="s">
        <v>137</v>
      </c>
      <c r="B1" s="38"/>
      <c r="C1" s="38"/>
      <c r="D1" s="38"/>
      <c r="E1" s="38"/>
      <c r="F1" s="39"/>
    </row>
    <row r="3" spans="1:6" ht="20.100000000000001" customHeight="1">
      <c r="A3" s="28" t="s">
        <v>138</v>
      </c>
      <c r="B3" s="38"/>
      <c r="C3" s="38"/>
      <c r="D3" s="38"/>
      <c r="E3" s="38"/>
      <c r="F3" s="39"/>
    </row>
    <row r="4" spans="1:6">
      <c r="A4" s="1" t="s">
        <v>22</v>
      </c>
    </row>
    <row r="5" spans="1:6">
      <c r="A5" s="2" t="s">
        <v>139</v>
      </c>
      <c r="B5" s="21">
        <v>30</v>
      </c>
    </row>
    <row r="6" spans="1:6">
      <c r="A6" s="2" t="s">
        <v>140</v>
      </c>
      <c r="B6" s="8">
        <v>30</v>
      </c>
      <c r="C6" s="4" t="s">
        <v>11</v>
      </c>
    </row>
    <row r="7" spans="1:6">
      <c r="A7" s="2" t="s">
        <v>141</v>
      </c>
      <c r="B7" s="22">
        <v>20.8</v>
      </c>
    </row>
    <row r="8" spans="1:6">
      <c r="A8" s="2" t="s">
        <v>142</v>
      </c>
      <c r="B8" s="22">
        <v>9.4</v>
      </c>
    </row>
    <row r="9" spans="1:6">
      <c r="A9" s="2" t="s">
        <v>143</v>
      </c>
      <c r="B9" s="22">
        <v>5.5</v>
      </c>
    </row>
    <row r="11" spans="1:6">
      <c r="A11" s="32" t="s">
        <v>32</v>
      </c>
      <c r="B11" s="38"/>
      <c r="C11" s="38"/>
      <c r="D11" s="38"/>
      <c r="E11" s="38"/>
      <c r="F11" s="39"/>
    </row>
    <row r="12" spans="1:6">
      <c r="A12" s="2" t="s">
        <v>144</v>
      </c>
      <c r="B12" s="23">
        <f>B7+B8+B9</f>
        <v>35.700000000000003</v>
      </c>
      <c r="C12" s="6"/>
      <c r="D12" s="6"/>
      <c r="E12" s="6"/>
      <c r="F12" s="6"/>
    </row>
    <row r="13" spans="1:6">
      <c r="A13" s="2" t="s">
        <v>145</v>
      </c>
      <c r="B13" s="24">
        <f>B5/(1-B6/100)</f>
        <v>42.857142857142861</v>
      </c>
      <c r="C13" s="6"/>
      <c r="D13" s="6"/>
      <c r="E13" s="6"/>
      <c r="F13" s="6"/>
    </row>
    <row r="14" spans="1:6">
      <c r="A14" s="2" t="s">
        <v>146</v>
      </c>
      <c r="B14" s="24">
        <f>B13-B12</f>
        <v>7.1571428571428584</v>
      </c>
      <c r="C14" s="6"/>
      <c r="D14" s="6"/>
      <c r="E14" s="6"/>
      <c r="F14" s="6"/>
    </row>
    <row r="15" spans="1:6">
      <c r="A15" s="2" t="s">
        <v>147</v>
      </c>
      <c r="B15" s="24">
        <f>B5-B12</f>
        <v>-5.7000000000000028</v>
      </c>
      <c r="C15" s="6"/>
      <c r="D15" s="6"/>
      <c r="E15" s="6"/>
      <c r="F15" s="6"/>
    </row>
    <row r="16" spans="1:6">
      <c r="A16" s="2" t="s">
        <v>148</v>
      </c>
      <c r="B16" s="7" t="str">
        <f>IF(B14&gt;0,"Oude prijs: winst","Oude prijs: verlies")&amp;" | "&amp;IF(B15&gt;0,"Nieuwe prijs: winst","Nieuwe prijs: verlies")</f>
        <v>Oude prijs: winst | Nieuwe prijs: verlies</v>
      </c>
      <c r="C16" s="6"/>
      <c r="D16" s="6"/>
      <c r="E16" s="6"/>
      <c r="F16" s="6"/>
    </row>
    <row r="18" spans="1:6">
      <c r="A18" s="1" t="s">
        <v>149</v>
      </c>
      <c r="B18" s="6"/>
      <c r="C18" s="6"/>
      <c r="D18" s="6"/>
      <c r="E18" s="6"/>
      <c r="F18" s="6"/>
    </row>
    <row r="19" spans="1:6">
      <c r="A19" s="2" t="s">
        <v>150</v>
      </c>
      <c r="B19" s="24">
        <f>B14</f>
        <v>7.1571428571428584</v>
      </c>
      <c r="C19" s="6"/>
      <c r="D19" s="6"/>
      <c r="E19" s="6"/>
      <c r="F19" s="6"/>
    </row>
    <row r="20" spans="1:6">
      <c r="A20" s="2" t="s">
        <v>151</v>
      </c>
      <c r="B20" s="24">
        <f>B15</f>
        <v>-5.7000000000000028</v>
      </c>
      <c r="C20" s="6"/>
      <c r="D20" s="6"/>
      <c r="E20" s="6"/>
      <c r="F20" s="6"/>
    </row>
    <row r="22" spans="1:6" ht="20.100000000000001" customHeight="1">
      <c r="A22" s="28" t="s">
        <v>152</v>
      </c>
      <c r="B22" s="43"/>
      <c r="C22" s="43"/>
      <c r="D22" s="43"/>
      <c r="E22" s="43"/>
      <c r="F22" s="43"/>
    </row>
    <row r="23" spans="1:6">
      <c r="A23" s="27" t="s">
        <v>153</v>
      </c>
      <c r="B23" s="43"/>
      <c r="C23" s="43"/>
      <c r="D23" s="43"/>
      <c r="E23" s="43"/>
      <c r="F23" s="43"/>
    </row>
    <row r="24" spans="1:6">
      <c r="A24" s="2" t="s">
        <v>47</v>
      </c>
      <c r="B24" s="30"/>
      <c r="C24" s="30"/>
      <c r="D24" s="30"/>
      <c r="E24" s="30"/>
      <c r="F24" s="30"/>
    </row>
    <row r="25" spans="1:6">
      <c r="A25" s="2" t="s">
        <v>48</v>
      </c>
      <c r="B25" s="30"/>
      <c r="C25" s="30"/>
      <c r="D25" s="30"/>
      <c r="E25" s="30"/>
      <c r="F25" s="30"/>
    </row>
    <row r="26" spans="1:6">
      <c r="B26" s="30"/>
      <c r="C26" s="30"/>
      <c r="D26" s="30"/>
      <c r="E26" s="30"/>
      <c r="F26" s="30"/>
    </row>
    <row r="27" spans="1:6">
      <c r="B27" s="30"/>
      <c r="C27" s="30"/>
      <c r="D27" s="30"/>
      <c r="E27" s="30"/>
      <c r="F27" s="30"/>
    </row>
    <row r="28" spans="1:6">
      <c r="A28" s="1" t="s">
        <v>49</v>
      </c>
      <c r="B28" s="30"/>
      <c r="C28" s="30"/>
      <c r="D28" s="30"/>
      <c r="E28" s="30"/>
      <c r="F28" s="30"/>
    </row>
    <row r="29" spans="1:6">
      <c r="B29" s="30"/>
      <c r="C29" s="30"/>
      <c r="D29" s="30"/>
      <c r="E29" s="30"/>
      <c r="F29" s="30"/>
    </row>
    <row r="30" spans="1:6">
      <c r="A30" s="1" t="s">
        <v>50</v>
      </c>
      <c r="B30" s="31" t="s">
        <v>51</v>
      </c>
      <c r="C30" s="31"/>
      <c r="D30" s="31"/>
      <c r="E30" s="31"/>
      <c r="F30" s="31"/>
    </row>
    <row r="32" spans="1:6" ht="20.100000000000001" customHeight="1">
      <c r="A32" s="28" t="s">
        <v>154</v>
      </c>
      <c r="B32" s="43"/>
      <c r="C32" s="43"/>
      <c r="D32" s="43"/>
      <c r="E32" s="43"/>
      <c r="F32" s="43"/>
    </row>
    <row r="33" spans="1:6">
      <c r="A33" s="27" t="s">
        <v>155</v>
      </c>
      <c r="B33" s="43"/>
      <c r="C33" s="43"/>
      <c r="D33" s="43"/>
      <c r="E33" s="43"/>
      <c r="F33" s="43"/>
    </row>
    <row r="34" spans="1:6">
      <c r="A34" s="2" t="s">
        <v>47</v>
      </c>
      <c r="B34" s="30"/>
      <c r="C34" s="30"/>
      <c r="D34" s="30"/>
      <c r="E34" s="30"/>
      <c r="F34" s="30"/>
    </row>
    <row r="35" spans="1:6">
      <c r="A35" s="2" t="s">
        <v>48</v>
      </c>
      <c r="B35" s="30"/>
      <c r="C35" s="30"/>
      <c r="D35" s="30"/>
      <c r="E35" s="30"/>
      <c r="F35" s="30"/>
    </row>
    <row r="36" spans="1:6">
      <c r="B36" s="30"/>
      <c r="C36" s="30"/>
      <c r="D36" s="30"/>
      <c r="E36" s="30"/>
      <c r="F36" s="30"/>
    </row>
    <row r="37" spans="1:6">
      <c r="B37" s="30"/>
      <c r="C37" s="30"/>
      <c r="D37" s="30"/>
      <c r="E37" s="30"/>
      <c r="F37" s="30"/>
    </row>
    <row r="38" spans="1:6">
      <c r="A38" s="1" t="s">
        <v>49</v>
      </c>
      <c r="B38" s="30"/>
      <c r="C38" s="30"/>
      <c r="D38" s="30"/>
      <c r="E38" s="30"/>
      <c r="F38" s="30"/>
    </row>
    <row r="39" spans="1:6">
      <c r="B39" s="30"/>
      <c r="C39" s="30"/>
      <c r="D39" s="30"/>
      <c r="E39" s="30"/>
      <c r="F39" s="30"/>
    </row>
    <row r="40" spans="1:6">
      <c r="A40" s="1" t="s">
        <v>50</v>
      </c>
      <c r="B40" s="31" t="s">
        <v>51</v>
      </c>
      <c r="C40" s="31"/>
      <c r="D40" s="31"/>
      <c r="E40" s="31"/>
      <c r="F40" s="31"/>
    </row>
    <row r="42" spans="1:6" ht="20.100000000000001" customHeight="1">
      <c r="A42" s="28" t="s">
        <v>156</v>
      </c>
      <c r="B42" s="43"/>
      <c r="C42" s="43"/>
      <c r="D42" s="43"/>
      <c r="E42" s="43"/>
      <c r="F42" s="43"/>
    </row>
    <row r="43" spans="1:6">
      <c r="A43" s="27" t="s">
        <v>157</v>
      </c>
      <c r="B43" s="43"/>
      <c r="C43" s="43"/>
      <c r="D43" s="43"/>
      <c r="E43" s="43"/>
      <c r="F43" s="43"/>
    </row>
    <row r="44" spans="1:6">
      <c r="A44" s="2" t="s">
        <v>47</v>
      </c>
      <c r="B44" s="30"/>
      <c r="C44" s="30"/>
      <c r="D44" s="30"/>
      <c r="E44" s="30"/>
      <c r="F44" s="30"/>
    </row>
    <row r="45" spans="1:6">
      <c r="A45" s="2" t="s">
        <v>48</v>
      </c>
      <c r="B45" s="30"/>
      <c r="C45" s="30"/>
      <c r="D45" s="30"/>
      <c r="E45" s="30"/>
      <c r="F45" s="30"/>
    </row>
    <row r="46" spans="1:6">
      <c r="B46" s="30"/>
      <c r="C46" s="30"/>
      <c r="D46" s="30"/>
      <c r="E46" s="30"/>
      <c r="F46" s="30"/>
    </row>
    <row r="47" spans="1:6">
      <c r="B47" s="30"/>
      <c r="C47" s="30"/>
      <c r="D47" s="30"/>
      <c r="E47" s="30"/>
      <c r="F47" s="30"/>
    </row>
    <row r="48" spans="1:6">
      <c r="A48" s="1" t="s">
        <v>49</v>
      </c>
      <c r="B48" s="30"/>
      <c r="C48" s="30"/>
      <c r="D48" s="30"/>
      <c r="E48" s="30"/>
      <c r="F48" s="30"/>
    </row>
    <row r="49" spans="1:6">
      <c r="B49" s="30"/>
      <c r="C49" s="30"/>
      <c r="D49" s="30"/>
      <c r="E49" s="30"/>
      <c r="F49" s="30"/>
    </row>
    <row r="50" spans="1:6">
      <c r="A50" s="1" t="s">
        <v>50</v>
      </c>
      <c r="B50" s="31" t="s">
        <v>51</v>
      </c>
      <c r="C50" s="31"/>
      <c r="D50" s="31"/>
      <c r="E50" s="31"/>
      <c r="F50" s="31"/>
    </row>
    <row r="52" spans="1:6" ht="20.100000000000001" customHeight="1">
      <c r="A52" s="28" t="s">
        <v>158</v>
      </c>
      <c r="B52" s="43"/>
      <c r="C52" s="43"/>
      <c r="D52" s="43"/>
      <c r="E52" s="43"/>
      <c r="F52" s="43"/>
    </row>
    <row r="53" spans="1:6">
      <c r="A53" s="27" t="s">
        <v>159</v>
      </c>
      <c r="B53" s="43"/>
      <c r="C53" s="43"/>
      <c r="D53" s="43"/>
      <c r="E53" s="43"/>
      <c r="F53" s="43"/>
    </row>
    <row r="54" spans="1:6">
      <c r="A54" s="2" t="s">
        <v>47</v>
      </c>
      <c r="B54" s="30"/>
      <c r="C54" s="30"/>
      <c r="D54" s="30"/>
      <c r="E54" s="30"/>
      <c r="F54" s="30"/>
    </row>
    <row r="55" spans="1:6">
      <c r="A55" s="2" t="s">
        <v>48</v>
      </c>
      <c r="B55" s="30"/>
      <c r="C55" s="30"/>
      <c r="D55" s="30"/>
      <c r="E55" s="30"/>
      <c r="F55" s="30"/>
    </row>
    <row r="56" spans="1:6">
      <c r="B56" s="30"/>
      <c r="C56" s="30"/>
      <c r="D56" s="30"/>
      <c r="E56" s="30"/>
      <c r="F56" s="30"/>
    </row>
    <row r="57" spans="1:6">
      <c r="B57" s="30"/>
      <c r="C57" s="30"/>
      <c r="D57" s="30"/>
      <c r="E57" s="30"/>
      <c r="F57" s="30"/>
    </row>
    <row r="58" spans="1:6">
      <c r="A58" s="1" t="s">
        <v>49</v>
      </c>
      <c r="B58" s="30"/>
      <c r="C58" s="30"/>
      <c r="D58" s="30"/>
      <c r="E58" s="30"/>
      <c r="F58" s="30"/>
    </row>
    <row r="59" spans="1:6">
      <c r="B59" s="30"/>
      <c r="C59" s="30"/>
      <c r="D59" s="30"/>
      <c r="E59" s="30"/>
      <c r="F59" s="30"/>
    </row>
    <row r="60" spans="1:6">
      <c r="A60" s="1" t="s">
        <v>50</v>
      </c>
      <c r="B60" s="31" t="s">
        <v>51</v>
      </c>
      <c r="C60" s="31"/>
      <c r="D60" s="31"/>
      <c r="E60" s="31"/>
      <c r="F60" s="31"/>
    </row>
    <row r="62" spans="1:6" ht="20.100000000000001" customHeight="1">
      <c r="A62" s="28" t="s">
        <v>160</v>
      </c>
      <c r="B62" s="43"/>
      <c r="C62" s="43"/>
      <c r="D62" s="43"/>
      <c r="E62" s="43"/>
      <c r="F62" s="43"/>
    </row>
    <row r="63" spans="1:6">
      <c r="A63" s="27" t="s">
        <v>161</v>
      </c>
      <c r="B63" s="43"/>
      <c r="C63" s="43"/>
      <c r="D63" s="43"/>
      <c r="E63" s="43"/>
      <c r="F63" s="43"/>
    </row>
    <row r="64" spans="1:6">
      <c r="A64" s="2" t="s">
        <v>47</v>
      </c>
      <c r="B64" s="30"/>
      <c r="C64" s="30"/>
      <c r="D64" s="30"/>
      <c r="E64" s="30"/>
      <c r="F64" s="30"/>
    </row>
    <row r="65" spans="1:6">
      <c r="A65" s="2" t="s">
        <v>48</v>
      </c>
      <c r="B65" s="30"/>
      <c r="C65" s="30"/>
      <c r="D65" s="30"/>
      <c r="E65" s="30"/>
      <c r="F65" s="30"/>
    </row>
    <row r="66" spans="1:6">
      <c r="B66" s="30"/>
      <c r="C66" s="30"/>
      <c r="D66" s="30"/>
      <c r="E66" s="30"/>
      <c r="F66" s="30"/>
    </row>
    <row r="67" spans="1:6">
      <c r="B67" s="30"/>
      <c r="C67" s="30"/>
      <c r="D67" s="30"/>
      <c r="E67" s="30"/>
      <c r="F67" s="30"/>
    </row>
    <row r="68" spans="1:6">
      <c r="A68" s="1" t="s">
        <v>49</v>
      </c>
      <c r="B68" s="30"/>
      <c r="C68" s="30"/>
      <c r="D68" s="30"/>
      <c r="E68" s="30"/>
      <c r="F68" s="30"/>
    </row>
    <row r="69" spans="1:6">
      <c r="B69" s="30"/>
      <c r="C69" s="30"/>
      <c r="D69" s="30"/>
      <c r="E69" s="30"/>
      <c r="F69" s="30"/>
    </row>
    <row r="70" spans="1:6">
      <c r="A70" s="1" t="s">
        <v>50</v>
      </c>
      <c r="B70" s="31" t="s">
        <v>51</v>
      </c>
      <c r="C70" s="31"/>
      <c r="D70" s="31"/>
      <c r="E70" s="31"/>
      <c r="F70" s="31"/>
    </row>
    <row r="72" spans="1:6" ht="20.100000000000001" customHeight="1">
      <c r="A72" s="28" t="s">
        <v>162</v>
      </c>
      <c r="B72" s="43"/>
      <c r="C72" s="43"/>
      <c r="D72" s="43"/>
      <c r="E72" s="43"/>
      <c r="F72" s="43"/>
    </row>
    <row r="73" spans="1:6">
      <c r="A73" s="27" t="s">
        <v>163</v>
      </c>
      <c r="B73" s="43"/>
      <c r="C73" s="43"/>
      <c r="D73" s="43"/>
      <c r="E73" s="43"/>
      <c r="F73" s="43"/>
    </row>
    <row r="74" spans="1:6">
      <c r="A74" s="2" t="s">
        <v>47</v>
      </c>
      <c r="B74" s="30"/>
      <c r="C74" s="30"/>
      <c r="D74" s="30"/>
      <c r="E74" s="30"/>
      <c r="F74" s="30"/>
    </row>
    <row r="75" spans="1:6">
      <c r="A75" s="2" t="s">
        <v>48</v>
      </c>
      <c r="B75" s="30"/>
      <c r="C75" s="30"/>
      <c r="D75" s="30"/>
      <c r="E75" s="30"/>
      <c r="F75" s="30"/>
    </row>
    <row r="76" spans="1:6">
      <c r="B76" s="30"/>
      <c r="C76" s="30"/>
      <c r="D76" s="30"/>
      <c r="E76" s="30"/>
      <c r="F76" s="30"/>
    </row>
    <row r="77" spans="1:6">
      <c r="B77" s="30"/>
      <c r="C77" s="30"/>
      <c r="D77" s="30"/>
      <c r="E77" s="30"/>
      <c r="F77" s="30"/>
    </row>
    <row r="78" spans="1:6">
      <c r="A78" s="1" t="s">
        <v>49</v>
      </c>
      <c r="B78" s="30"/>
      <c r="C78" s="30"/>
      <c r="D78" s="30"/>
      <c r="E78" s="30"/>
      <c r="F78" s="30"/>
    </row>
    <row r="79" spans="1:6">
      <c r="B79" s="30"/>
      <c r="C79" s="30"/>
      <c r="D79" s="30"/>
      <c r="E79" s="30"/>
      <c r="F79" s="30"/>
    </row>
    <row r="80" spans="1:6">
      <c r="A80" s="1" t="s">
        <v>50</v>
      </c>
      <c r="B80" s="31" t="s">
        <v>51</v>
      </c>
      <c r="C80" s="31"/>
      <c r="D80" s="31"/>
      <c r="E80" s="31"/>
      <c r="F80" s="31"/>
    </row>
    <row r="82" spans="1:6" ht="20.100000000000001" customHeight="1">
      <c r="A82" s="28" t="s">
        <v>164</v>
      </c>
      <c r="B82" s="43"/>
      <c r="C82" s="43"/>
      <c r="D82" s="43"/>
      <c r="E82" s="43"/>
      <c r="F82" s="43"/>
    </row>
    <row r="83" spans="1:6">
      <c r="A83" s="27" t="s">
        <v>165</v>
      </c>
      <c r="B83" s="43"/>
      <c r="C83" s="43"/>
      <c r="D83" s="43"/>
      <c r="E83" s="43"/>
      <c r="F83" s="43"/>
    </row>
    <row r="84" spans="1:6">
      <c r="A84" s="2" t="s">
        <v>47</v>
      </c>
      <c r="B84" s="30"/>
      <c r="C84" s="30"/>
      <c r="D84" s="30"/>
      <c r="E84" s="30"/>
      <c r="F84" s="30"/>
    </row>
    <row r="85" spans="1:6">
      <c r="A85" s="2" t="s">
        <v>48</v>
      </c>
      <c r="B85" s="30"/>
      <c r="C85" s="30"/>
      <c r="D85" s="30"/>
      <c r="E85" s="30"/>
      <c r="F85" s="30"/>
    </row>
    <row r="86" spans="1:6">
      <c r="B86" s="30"/>
      <c r="C86" s="30"/>
      <c r="D86" s="30"/>
      <c r="E86" s="30"/>
      <c r="F86" s="30"/>
    </row>
    <row r="87" spans="1:6">
      <c r="B87" s="30"/>
      <c r="C87" s="30"/>
      <c r="D87" s="30"/>
      <c r="E87" s="30"/>
      <c r="F87" s="30"/>
    </row>
    <row r="88" spans="1:6">
      <c r="A88" s="1" t="s">
        <v>49</v>
      </c>
      <c r="B88" s="30"/>
      <c r="C88" s="30"/>
      <c r="D88" s="30"/>
      <c r="E88" s="30"/>
      <c r="F88" s="30"/>
    </row>
    <row r="89" spans="1:6">
      <c r="B89" s="30"/>
      <c r="C89" s="30"/>
      <c r="D89" s="30"/>
      <c r="E89" s="30"/>
      <c r="F89" s="30"/>
    </row>
    <row r="90" spans="1:6">
      <c r="A90" s="1" t="s">
        <v>50</v>
      </c>
      <c r="B90" s="31" t="s">
        <v>51</v>
      </c>
      <c r="C90" s="31"/>
      <c r="D90" s="31"/>
      <c r="E90" s="31"/>
      <c r="F90" s="31"/>
    </row>
  </sheetData>
  <mergeCells count="45">
    <mergeCell ref="A1:F1"/>
    <mergeCell ref="B80:F80"/>
    <mergeCell ref="B58:F59"/>
    <mergeCell ref="B45:F47"/>
    <mergeCell ref="B50:F50"/>
    <mergeCell ref="B38:F39"/>
    <mergeCell ref="B30:F30"/>
    <mergeCell ref="A73:F73"/>
    <mergeCell ref="A11:F11"/>
    <mergeCell ref="A82:F82"/>
    <mergeCell ref="B65:F67"/>
    <mergeCell ref="B24:F24"/>
    <mergeCell ref="B64:F64"/>
    <mergeCell ref="B55:F57"/>
    <mergeCell ref="B34:F34"/>
    <mergeCell ref="A83:F83"/>
    <mergeCell ref="B84:F84"/>
    <mergeCell ref="B40:F40"/>
    <mergeCell ref="B74:F74"/>
    <mergeCell ref="B28:F29"/>
    <mergeCell ref="B90:F90"/>
    <mergeCell ref="B25:F27"/>
    <mergeCell ref="B68:F69"/>
    <mergeCell ref="A3:F3"/>
    <mergeCell ref="B75:F77"/>
    <mergeCell ref="B70:F70"/>
    <mergeCell ref="A33:F33"/>
    <mergeCell ref="A42:F42"/>
    <mergeCell ref="A23:F23"/>
    <mergeCell ref="A32:F32"/>
    <mergeCell ref="B60:F60"/>
    <mergeCell ref="A22:F22"/>
    <mergeCell ref="A62:F62"/>
    <mergeCell ref="A53:F53"/>
    <mergeCell ref="A72:F72"/>
    <mergeCell ref="B88:F89"/>
    <mergeCell ref="B35:F37"/>
    <mergeCell ref="B54:F54"/>
    <mergeCell ref="B78:F79"/>
    <mergeCell ref="B85:F87"/>
    <mergeCell ref="B48:F49"/>
    <mergeCell ref="A43:F43"/>
    <mergeCell ref="B44:F44"/>
    <mergeCell ref="A63:F63"/>
    <mergeCell ref="A52:F5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30" customWidth="1"/>
    <col min="2" max="6" width="22" customWidth="1"/>
  </cols>
  <sheetData>
    <row r="1" spans="1:6" ht="27.95" customHeight="1">
      <c r="A1" s="29" t="s">
        <v>166</v>
      </c>
      <c r="B1" s="38"/>
      <c r="C1" s="38"/>
      <c r="D1" s="38"/>
      <c r="E1" s="38"/>
      <c r="F1" s="39"/>
    </row>
    <row r="3" spans="1:6" ht="20.100000000000001" customHeight="1">
      <c r="A3" s="28" t="s">
        <v>167</v>
      </c>
      <c r="B3" s="38"/>
      <c r="C3" s="38"/>
      <c r="D3" s="38"/>
      <c r="E3" s="38"/>
      <c r="F3" s="39"/>
    </row>
    <row r="4" spans="1:6">
      <c r="A4" s="27" t="s">
        <v>168</v>
      </c>
      <c r="B4" s="40"/>
      <c r="C4" s="40"/>
      <c r="D4" s="40"/>
      <c r="E4" s="40"/>
      <c r="F4" s="41"/>
    </row>
    <row r="5" spans="1:6">
      <c r="A5" s="42"/>
      <c r="B5" s="43"/>
      <c r="C5" s="43"/>
      <c r="D5" s="43"/>
      <c r="E5" s="43"/>
      <c r="F5" s="44"/>
    </row>
    <row r="6" spans="1:6">
      <c r="A6" s="45"/>
      <c r="B6" s="46"/>
      <c r="C6" s="46"/>
      <c r="D6" s="46"/>
      <c r="E6" s="46"/>
      <c r="F6" s="47"/>
    </row>
    <row r="8" spans="1:6">
      <c r="A8" s="1" t="s">
        <v>169</v>
      </c>
    </row>
    <row r="9" spans="1:6">
      <c r="A9" s="2" t="s">
        <v>170</v>
      </c>
      <c r="B9" s="25"/>
      <c r="C9" s="6"/>
      <c r="D9" s="6"/>
      <c r="E9" s="6"/>
      <c r="F9" s="6"/>
    </row>
    <row r="10" spans="1:6">
      <c r="A10" s="2" t="s">
        <v>171</v>
      </c>
      <c r="B10" s="26"/>
      <c r="C10" s="6"/>
      <c r="D10" s="6"/>
      <c r="E10" s="6"/>
      <c r="F10" s="6"/>
    </row>
    <row r="11" spans="1:6">
      <c r="A11" s="2" t="s">
        <v>172</v>
      </c>
      <c r="B11" s="26"/>
      <c r="C11" s="6"/>
      <c r="D11" s="6"/>
      <c r="E11" s="6"/>
      <c r="F11" s="6"/>
    </row>
    <row r="12" spans="1:6">
      <c r="A12" s="2" t="s">
        <v>173</v>
      </c>
      <c r="B12" s="7" t="str">
        <f>IF(OR(B10="",B11=""),"Vul GO en GVK in",IF(B10&gt;=B11,"Ja","Nee (stoppen)"))</f>
        <v>Vul GO en GVK in</v>
      </c>
      <c r="C12" s="6"/>
      <c r="D12" s="6"/>
      <c r="E12" s="6"/>
      <c r="F12" s="6"/>
    </row>
    <row r="14" spans="1:6">
      <c r="A14" s="34" t="s">
        <v>174</v>
      </c>
      <c r="B14" s="40"/>
      <c r="C14" s="40"/>
      <c r="D14" s="41"/>
      <c r="E14" s="37">
        <f>B10</f>
        <v>0</v>
      </c>
      <c r="F14" s="41"/>
    </row>
    <row r="15" spans="1:6">
      <c r="A15" s="45"/>
      <c r="B15" s="46"/>
      <c r="C15" s="46"/>
      <c r="D15" s="47"/>
      <c r="E15" s="45"/>
      <c r="F15" s="47"/>
    </row>
    <row r="17" spans="1:6" ht="20.100000000000001" customHeight="1">
      <c r="A17" s="28" t="s">
        <v>175</v>
      </c>
      <c r="B17" s="43"/>
      <c r="C17" s="43"/>
      <c r="D17" s="43"/>
      <c r="E17" s="43"/>
      <c r="F17" s="43"/>
    </row>
    <row r="18" spans="1:6">
      <c r="A18" s="27" t="s">
        <v>40</v>
      </c>
      <c r="B18" s="43"/>
      <c r="C18" s="43"/>
      <c r="D18" s="43"/>
      <c r="E18" s="43"/>
      <c r="F18" s="43"/>
    </row>
    <row r="19" spans="1:6">
      <c r="A19" s="2" t="s">
        <v>176</v>
      </c>
      <c r="B19" s="20"/>
      <c r="C19" s="6"/>
      <c r="D19" s="6"/>
      <c r="E19" s="6"/>
      <c r="F19" s="6"/>
    </row>
    <row r="20" spans="1:6">
      <c r="A20" s="2" t="s">
        <v>177</v>
      </c>
      <c r="B20" s="20"/>
      <c r="C20" s="6"/>
      <c r="D20" s="6"/>
      <c r="E20" s="6"/>
      <c r="F20" s="6"/>
    </row>
    <row r="22" spans="1:6" ht="20.100000000000001" customHeight="1">
      <c r="A22" s="28" t="s">
        <v>178</v>
      </c>
      <c r="B22" s="43"/>
      <c r="C22" s="43"/>
      <c r="D22" s="43"/>
      <c r="E22" s="43"/>
      <c r="F22" s="43"/>
    </row>
    <row r="23" spans="1:6">
      <c r="A23" s="27" t="s">
        <v>179</v>
      </c>
      <c r="B23" s="43"/>
      <c r="C23" s="43"/>
      <c r="D23" s="43"/>
      <c r="E23" s="43"/>
      <c r="F23" s="43"/>
    </row>
    <row r="24" spans="1:6">
      <c r="A24" s="2" t="s">
        <v>47</v>
      </c>
      <c r="B24" s="30"/>
      <c r="C24" s="30"/>
      <c r="D24" s="30"/>
      <c r="E24" s="30"/>
      <c r="F24" s="30"/>
    </row>
    <row r="25" spans="1:6">
      <c r="A25" s="2" t="s">
        <v>48</v>
      </c>
      <c r="B25" s="30"/>
      <c r="C25" s="30"/>
      <c r="D25" s="30"/>
      <c r="E25" s="30"/>
      <c r="F25" s="30"/>
    </row>
    <row r="26" spans="1:6">
      <c r="B26" s="30"/>
      <c r="C26" s="30"/>
      <c r="D26" s="30"/>
      <c r="E26" s="30"/>
      <c r="F26" s="30"/>
    </row>
    <row r="27" spans="1:6">
      <c r="B27" s="30"/>
      <c r="C27" s="30"/>
      <c r="D27" s="30"/>
      <c r="E27" s="30"/>
      <c r="F27" s="30"/>
    </row>
    <row r="28" spans="1:6">
      <c r="A28" s="1" t="s">
        <v>49</v>
      </c>
      <c r="B28" s="30"/>
      <c r="C28" s="30"/>
      <c r="D28" s="30"/>
      <c r="E28" s="30"/>
      <c r="F28" s="30"/>
    </row>
    <row r="29" spans="1:6">
      <c r="B29" s="30"/>
      <c r="C29" s="30"/>
      <c r="D29" s="30"/>
      <c r="E29" s="30"/>
      <c r="F29" s="30"/>
    </row>
    <row r="30" spans="1:6">
      <c r="A30" s="1" t="s">
        <v>50</v>
      </c>
      <c r="B30" s="31" t="s">
        <v>51</v>
      </c>
      <c r="C30" s="31"/>
      <c r="D30" s="31"/>
      <c r="E30" s="31"/>
      <c r="F30" s="31"/>
    </row>
    <row r="32" spans="1:6" ht="20.100000000000001" customHeight="1">
      <c r="A32" s="28" t="s">
        <v>180</v>
      </c>
      <c r="B32" s="43"/>
      <c r="C32" s="43"/>
      <c r="D32" s="43"/>
      <c r="E32" s="43"/>
      <c r="F32" s="43"/>
    </row>
    <row r="33" spans="1:6">
      <c r="A33" s="27" t="s">
        <v>181</v>
      </c>
      <c r="B33" s="43"/>
      <c r="C33" s="43"/>
      <c r="D33" s="43"/>
      <c r="E33" s="43"/>
      <c r="F33" s="43"/>
    </row>
    <row r="34" spans="1:6">
      <c r="A34" s="2" t="s">
        <v>47</v>
      </c>
      <c r="B34" s="30"/>
      <c r="C34" s="30"/>
      <c r="D34" s="30"/>
      <c r="E34" s="30"/>
      <c r="F34" s="30"/>
    </row>
    <row r="35" spans="1:6">
      <c r="A35" s="2" t="s">
        <v>48</v>
      </c>
      <c r="B35" s="30"/>
      <c r="C35" s="30"/>
      <c r="D35" s="30"/>
      <c r="E35" s="30"/>
      <c r="F35" s="30"/>
    </row>
    <row r="36" spans="1:6">
      <c r="B36" s="30"/>
      <c r="C36" s="30"/>
      <c r="D36" s="30"/>
      <c r="E36" s="30"/>
      <c r="F36" s="30"/>
    </row>
    <row r="37" spans="1:6">
      <c r="B37" s="30"/>
      <c r="C37" s="30"/>
      <c r="D37" s="30"/>
      <c r="E37" s="30"/>
      <c r="F37" s="30"/>
    </row>
    <row r="38" spans="1:6">
      <c r="A38" s="1" t="s">
        <v>49</v>
      </c>
      <c r="B38" s="30"/>
      <c r="C38" s="30"/>
      <c r="D38" s="30"/>
      <c r="E38" s="30"/>
      <c r="F38" s="30"/>
    </row>
    <row r="39" spans="1:6">
      <c r="B39" s="30"/>
      <c r="C39" s="30"/>
      <c r="D39" s="30"/>
      <c r="E39" s="30"/>
      <c r="F39" s="30"/>
    </row>
    <row r="40" spans="1:6">
      <c r="A40" s="1" t="s">
        <v>50</v>
      </c>
      <c r="B40" s="31" t="s">
        <v>51</v>
      </c>
      <c r="C40" s="31"/>
      <c r="D40" s="31"/>
      <c r="E40" s="31"/>
      <c r="F40" s="31"/>
    </row>
  </sheetData>
  <mergeCells count="19">
    <mergeCell ref="B40:F40"/>
    <mergeCell ref="B30:F30"/>
    <mergeCell ref="B24:F24"/>
    <mergeCell ref="A1:F1"/>
    <mergeCell ref="B38:F39"/>
    <mergeCell ref="B35:F37"/>
    <mergeCell ref="B28:F29"/>
    <mergeCell ref="B25:F27"/>
    <mergeCell ref="A18:F18"/>
    <mergeCell ref="A3:F3"/>
    <mergeCell ref="A33:F33"/>
    <mergeCell ref="A23:F23"/>
    <mergeCell ref="A32:F32"/>
    <mergeCell ref="A22:F22"/>
    <mergeCell ref="A17:F17"/>
    <mergeCell ref="A14:D15"/>
    <mergeCell ref="B34:F34"/>
    <mergeCell ref="A4:F6"/>
    <mergeCell ref="E14:F15"/>
  </mergeCells>
  <dataValidations count="2">
    <dataValidation type="list" allowBlank="1" sqref="B19" xr:uid="{00000000-0002-0000-0600-000000000000}">
      <formula1>"constante kosten,variabele kosten"</formula1>
    </dataValidation>
    <dataValidation type="list" allowBlank="1" sqref="B20" xr:uid="{00000000-0002-0000-0600-000001000000}">
      <formula1>"omzet,prijs,winst"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2026-05-10T14:13:03Z</dcterms:created>
  <dcterms:modified xsi:type="dcterms:W3CDTF">2026-05-10T14:28:16Z</dcterms:modified>
  <cp:category/>
  <cp:contentStatus/>
</cp:coreProperties>
</file>